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  <sheet name="List1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Pol'!$A$1:$U$122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I65" i="1"/>
  <c r="G118" i="12"/>
  <c r="G117" i="12"/>
  <c r="G98" i="12"/>
  <c r="G97" i="12"/>
  <c r="G96" i="12"/>
  <c r="G95" i="12"/>
  <c r="G80" i="12"/>
  <c r="G79" i="12"/>
  <c r="G78" i="12"/>
  <c r="G57" i="12"/>
  <c r="G56" i="12"/>
  <c r="G17" i="12"/>
  <c r="I49" i="1" s="1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G10" i="12"/>
  <c r="G11" i="12"/>
  <c r="G12" i="12"/>
  <c r="G13" i="12"/>
  <c r="G14" i="12"/>
  <c r="G115" i="12" l="1"/>
  <c r="G114" i="12"/>
  <c r="G40" i="12" l="1"/>
  <c r="G41" i="12"/>
  <c r="G39" i="12"/>
  <c r="G38" i="12"/>
  <c r="I54" i="1" s="1"/>
  <c r="G9" i="12"/>
  <c r="G23" i="12" l="1"/>
  <c r="G22" i="12"/>
  <c r="G77" i="12"/>
  <c r="G59" i="12"/>
  <c r="G58" i="12"/>
  <c r="G116" i="12" l="1"/>
  <c r="G113" i="12"/>
  <c r="G102" i="12"/>
  <c r="G103" i="12"/>
  <c r="G69" i="12"/>
  <c r="G70" i="12"/>
  <c r="G71" i="12"/>
  <c r="G120" i="12" l="1"/>
  <c r="G119" i="12" s="1"/>
  <c r="G111" i="12"/>
  <c r="G110" i="12"/>
  <c r="G109" i="12"/>
  <c r="G108" i="12"/>
  <c r="G107" i="12"/>
  <c r="G106" i="12"/>
  <c r="G105" i="12"/>
  <c r="G101" i="12"/>
  <c r="G100" i="12"/>
  <c r="G94" i="12"/>
  <c r="G92" i="12"/>
  <c r="G91" i="12"/>
  <c r="G90" i="12"/>
  <c r="G88" i="12"/>
  <c r="G87" i="12"/>
  <c r="G85" i="12"/>
  <c r="G84" i="12"/>
  <c r="G83" i="12"/>
  <c r="G82" i="12"/>
  <c r="G76" i="12"/>
  <c r="G75" i="12"/>
  <c r="G74" i="12"/>
  <c r="G73" i="12"/>
  <c r="G68" i="12"/>
  <c r="G67" i="12"/>
  <c r="G66" i="12"/>
  <c r="G65" i="12"/>
  <c r="G64" i="12"/>
  <c r="G63" i="12"/>
  <c r="G62" i="12"/>
  <c r="G61" i="12"/>
  <c r="G55" i="12"/>
  <c r="G54" i="12"/>
  <c r="G53" i="12"/>
  <c r="G52" i="12"/>
  <c r="G51" i="12"/>
  <c r="G50" i="12"/>
  <c r="G49" i="12"/>
  <c r="G48" i="12"/>
  <c r="G46" i="12"/>
  <c r="G44" i="12"/>
  <c r="G43" i="12"/>
  <c r="G37" i="12"/>
  <c r="G36" i="12"/>
  <c r="G35" i="12"/>
  <c r="G33" i="12"/>
  <c r="G31" i="12"/>
  <c r="G30" i="12"/>
  <c r="G29" i="12"/>
  <c r="G28" i="12"/>
  <c r="G27" i="12"/>
  <c r="G26" i="12"/>
  <c r="G25" i="12"/>
  <c r="G21" i="12"/>
  <c r="G20" i="12"/>
  <c r="G16" i="12"/>
  <c r="G15" i="12" s="1"/>
  <c r="I48" i="1" s="1"/>
  <c r="G8" i="12" l="1"/>
  <c r="I47" i="1" s="1"/>
  <c r="G42" i="12"/>
  <c r="I55" i="1" s="1"/>
  <c r="G19" i="12"/>
  <c r="I50" i="1" s="1"/>
  <c r="G32" i="12"/>
  <c r="I52" i="1" s="1"/>
  <c r="G81" i="12"/>
  <c r="I59" i="1" s="1"/>
  <c r="G89" i="12"/>
  <c r="I61" i="1" s="1"/>
  <c r="G34" i="12"/>
  <c r="I53" i="1" s="1"/>
  <c r="G72" i="12"/>
  <c r="I58" i="1" s="1"/>
  <c r="G47" i="12"/>
  <c r="I56" i="1" s="1"/>
  <c r="G99" i="12"/>
  <c r="I63" i="1" s="1"/>
  <c r="G104" i="12"/>
  <c r="I64" i="1" s="1"/>
  <c r="I18" i="1" s="1"/>
  <c r="G24" i="12"/>
  <c r="I51" i="1" s="1"/>
  <c r="G60" i="12"/>
  <c r="I57" i="1" s="1"/>
  <c r="G86" i="12"/>
  <c r="I60" i="1" s="1"/>
  <c r="G93" i="12"/>
  <c r="I62" i="1" s="1"/>
  <c r="M120" i="12"/>
  <c r="M119" i="12" s="1"/>
  <c r="M100" i="12"/>
  <c r="M94" i="12"/>
  <c r="M92" i="12"/>
  <c r="M90" i="12"/>
  <c r="M82" i="12"/>
  <c r="M73" i="12"/>
  <c r="M62" i="12"/>
  <c r="M63" i="12"/>
  <c r="M61" i="12"/>
  <c r="M51" i="12"/>
  <c r="M52" i="12"/>
  <c r="M54" i="12"/>
  <c r="M55" i="12"/>
  <c r="M48" i="12"/>
  <c r="M44" i="12"/>
  <c r="M43" i="12"/>
  <c r="M36" i="12"/>
  <c r="M37" i="12"/>
  <c r="M35" i="12"/>
  <c r="M33" i="12"/>
  <c r="M32" i="12" s="1"/>
  <c r="M26" i="12"/>
  <c r="M27" i="12"/>
  <c r="M30" i="12"/>
  <c r="M31" i="12"/>
  <c r="M25" i="12"/>
  <c r="M20" i="12"/>
  <c r="M16" i="12"/>
  <c r="M15" i="12" s="1"/>
  <c r="I14" i="12"/>
  <c r="K14" i="12"/>
  <c r="O14" i="12"/>
  <c r="Q14" i="12"/>
  <c r="U14" i="12"/>
  <c r="I16" i="12"/>
  <c r="I15" i="12" s="1"/>
  <c r="K16" i="12"/>
  <c r="K15" i="12" s="1"/>
  <c r="O16" i="12"/>
  <c r="O15" i="12" s="1"/>
  <c r="Q16" i="12"/>
  <c r="Q15" i="12" s="1"/>
  <c r="U16" i="12"/>
  <c r="U15" i="12" s="1"/>
  <c r="I20" i="12"/>
  <c r="K20" i="12"/>
  <c r="O20" i="12"/>
  <c r="Q20" i="12"/>
  <c r="U20" i="12"/>
  <c r="I21" i="12"/>
  <c r="K21" i="12"/>
  <c r="O21" i="12"/>
  <c r="Q21" i="12"/>
  <c r="U21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M28" i="12"/>
  <c r="O28" i="12"/>
  <c r="Q28" i="12"/>
  <c r="U28" i="12"/>
  <c r="I29" i="12"/>
  <c r="K29" i="12"/>
  <c r="O29" i="12"/>
  <c r="Q29" i="12"/>
  <c r="U29" i="12"/>
  <c r="I30" i="12"/>
  <c r="K30" i="12"/>
  <c r="O30" i="12"/>
  <c r="Q30" i="12"/>
  <c r="U30" i="12"/>
  <c r="I31" i="12"/>
  <c r="K31" i="12"/>
  <c r="O31" i="12"/>
  <c r="Q31" i="12"/>
  <c r="U31" i="12"/>
  <c r="I33" i="12"/>
  <c r="I32" i="12" s="1"/>
  <c r="K33" i="12"/>
  <c r="K32" i="12" s="1"/>
  <c r="O33" i="12"/>
  <c r="O32" i="12" s="1"/>
  <c r="Q33" i="12"/>
  <c r="Q32" i="12" s="1"/>
  <c r="U33" i="12"/>
  <c r="U32" i="12" s="1"/>
  <c r="I35" i="12"/>
  <c r="K35" i="12"/>
  <c r="O35" i="12"/>
  <c r="Q35" i="12"/>
  <c r="U35" i="12"/>
  <c r="I36" i="12"/>
  <c r="K36" i="12"/>
  <c r="O36" i="12"/>
  <c r="Q36" i="12"/>
  <c r="U36" i="12"/>
  <c r="I37" i="12"/>
  <c r="K37" i="12"/>
  <c r="O37" i="12"/>
  <c r="Q37" i="12"/>
  <c r="U37" i="12"/>
  <c r="I43" i="12"/>
  <c r="K43" i="12"/>
  <c r="O43" i="12"/>
  <c r="Q43" i="12"/>
  <c r="U43" i="12"/>
  <c r="I44" i="12"/>
  <c r="K44" i="12"/>
  <c r="O44" i="12"/>
  <c r="Q44" i="12"/>
  <c r="U44" i="12"/>
  <c r="I48" i="12"/>
  <c r="K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O51" i="12"/>
  <c r="Q51" i="12"/>
  <c r="U51" i="12"/>
  <c r="I52" i="12"/>
  <c r="K52" i="12"/>
  <c r="O52" i="12"/>
  <c r="Q52" i="12"/>
  <c r="U52" i="12"/>
  <c r="I53" i="12"/>
  <c r="K53" i="12"/>
  <c r="M53" i="12"/>
  <c r="O53" i="12"/>
  <c r="Q53" i="12"/>
  <c r="U53" i="12"/>
  <c r="I54" i="12"/>
  <c r="K54" i="12"/>
  <c r="O54" i="12"/>
  <c r="Q54" i="12"/>
  <c r="U54" i="12"/>
  <c r="I55" i="12"/>
  <c r="K55" i="12"/>
  <c r="O55" i="12"/>
  <c r="Q55" i="12"/>
  <c r="U55" i="12"/>
  <c r="I61" i="12"/>
  <c r="K61" i="12"/>
  <c r="O61" i="12"/>
  <c r="Q61" i="12"/>
  <c r="U61" i="12"/>
  <c r="I62" i="12"/>
  <c r="K62" i="12"/>
  <c r="O62" i="12"/>
  <c r="Q62" i="12"/>
  <c r="U62" i="12"/>
  <c r="I63" i="12"/>
  <c r="K63" i="12"/>
  <c r="O63" i="12"/>
  <c r="Q63" i="12"/>
  <c r="U63" i="12"/>
  <c r="I64" i="12"/>
  <c r="K64" i="12"/>
  <c r="M64" i="12"/>
  <c r="O64" i="12"/>
  <c r="Q64" i="12"/>
  <c r="U64" i="12"/>
  <c r="I73" i="12"/>
  <c r="K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82" i="12"/>
  <c r="K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90" i="12"/>
  <c r="K90" i="12"/>
  <c r="O90" i="12"/>
  <c r="Q90" i="12"/>
  <c r="U90" i="12"/>
  <c r="I91" i="12"/>
  <c r="K91" i="12"/>
  <c r="M91" i="12"/>
  <c r="O91" i="12"/>
  <c r="Q91" i="12"/>
  <c r="U91" i="12"/>
  <c r="I92" i="12"/>
  <c r="K92" i="12"/>
  <c r="O92" i="12"/>
  <c r="Q92" i="12"/>
  <c r="U92" i="12"/>
  <c r="I94" i="12"/>
  <c r="K94" i="12"/>
  <c r="O94" i="12"/>
  <c r="Q94" i="12"/>
  <c r="U94" i="12"/>
  <c r="I100" i="12"/>
  <c r="K100" i="12"/>
  <c r="O100" i="12"/>
  <c r="Q100" i="12"/>
  <c r="U100" i="12"/>
  <c r="I101" i="12"/>
  <c r="K101" i="12"/>
  <c r="M101" i="12"/>
  <c r="O101" i="12"/>
  <c r="Q101" i="12"/>
  <c r="U101" i="12"/>
  <c r="I105" i="12"/>
  <c r="I104" i="12" s="1"/>
  <c r="K105" i="12"/>
  <c r="K104" i="12" s="1"/>
  <c r="M105" i="12"/>
  <c r="M104" i="12" s="1"/>
  <c r="O105" i="12"/>
  <c r="O104" i="12" s="1"/>
  <c r="Q105" i="12"/>
  <c r="Q104" i="12" s="1"/>
  <c r="U105" i="12"/>
  <c r="U104" i="12" s="1"/>
  <c r="I120" i="12"/>
  <c r="I119" i="12" s="1"/>
  <c r="K120" i="12"/>
  <c r="K119" i="12" s="1"/>
  <c r="O120" i="12"/>
  <c r="O119" i="12" s="1"/>
  <c r="Q120" i="12"/>
  <c r="Q119" i="12" s="1"/>
  <c r="U120" i="12"/>
  <c r="U119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17" i="1" l="1"/>
  <c r="I16" i="1"/>
  <c r="I8" i="12"/>
  <c r="Q19" i="12"/>
  <c r="U86" i="12"/>
  <c r="K86" i="12"/>
  <c r="O86" i="12"/>
  <c r="K42" i="12"/>
  <c r="I93" i="12"/>
  <c r="M29" i="12"/>
  <c r="M24" i="12" s="1"/>
  <c r="K19" i="12"/>
  <c r="M21" i="12"/>
  <c r="M19" i="12" s="1"/>
  <c r="Q93" i="12"/>
  <c r="O42" i="12"/>
  <c r="O8" i="12"/>
  <c r="Q8" i="12"/>
  <c r="Q86" i="12"/>
  <c r="I86" i="12"/>
  <c r="M86" i="12"/>
  <c r="U93" i="12"/>
  <c r="K93" i="12"/>
  <c r="M14" i="12"/>
  <c r="M8" i="12" s="1"/>
  <c r="M72" i="12"/>
  <c r="Q99" i="12"/>
  <c r="I99" i="12"/>
  <c r="M99" i="12"/>
  <c r="M89" i="12"/>
  <c r="Q89" i="12"/>
  <c r="I89" i="12"/>
  <c r="M81" i="12"/>
  <c r="Q81" i="12"/>
  <c r="I81" i="12"/>
  <c r="U42" i="12"/>
  <c r="Q34" i="12"/>
  <c r="I34" i="12"/>
  <c r="M42" i="12"/>
  <c r="M93" i="12"/>
  <c r="U99" i="12"/>
  <c r="U81" i="12"/>
  <c r="K81" i="12"/>
  <c r="O81" i="12"/>
  <c r="U38" i="12"/>
  <c r="K38" i="12"/>
  <c r="U34" i="12"/>
  <c r="K34" i="12"/>
  <c r="O34" i="12"/>
  <c r="Q24" i="12"/>
  <c r="I24" i="12"/>
  <c r="O99" i="12"/>
  <c r="K99" i="12"/>
  <c r="U89" i="12"/>
  <c r="K89" i="12"/>
  <c r="O89" i="12"/>
  <c r="O93" i="12"/>
  <c r="Q42" i="12"/>
  <c r="I42" i="12"/>
  <c r="O38" i="12"/>
  <c r="Q38" i="12"/>
  <c r="I38" i="12"/>
  <c r="O24" i="12"/>
  <c r="O19" i="12"/>
  <c r="U19" i="12"/>
  <c r="I19" i="12"/>
  <c r="U8" i="12"/>
  <c r="K8" i="12"/>
  <c r="U24" i="12"/>
  <c r="K24" i="12"/>
  <c r="Q60" i="12"/>
  <c r="I60" i="12"/>
  <c r="U60" i="12"/>
  <c r="K60" i="12"/>
  <c r="O60" i="12"/>
  <c r="M60" i="12"/>
  <c r="Q72" i="12"/>
  <c r="I72" i="12"/>
  <c r="U72" i="12"/>
  <c r="K72" i="12"/>
  <c r="O72" i="12"/>
  <c r="Q47" i="12"/>
  <c r="I47" i="12"/>
  <c r="U47" i="12"/>
  <c r="K47" i="12"/>
  <c r="O47" i="12"/>
  <c r="M47" i="12"/>
  <c r="M38" i="12"/>
  <c r="M34" i="12"/>
  <c r="I66" i="1" l="1"/>
  <c r="I21" i="1"/>
  <c r="G25" i="1" s="1"/>
  <c r="G23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<sst xmlns="http://schemas.openxmlformats.org/spreadsheetml/2006/main" count="544" uniqueCount="289">
  <si>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</si>
  <si>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</si>
  <si>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</si>
  <si>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</si>
  <si>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</si>
  <si>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</si>
  <si>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</si>
  <si>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</si>
  <si>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</si>
  <si>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</si>
  <si>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</si>
  <si>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</si>
  <si>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</si>
  <si>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</si>
  <si>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</si>
  <si>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</si>
  <si>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</si>
  <si>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</si>
  <si>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</si>
  <si>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</si>
  <si>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</si>
  <si>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</si>
  <si>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</si>
  <si>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</si>
  <si>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</si>
  <si>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</si>
  <si>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</si>
  <si>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</si>
  <si>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</si>
  <si>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</si>
  <si>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</si>
  <si>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</si>
  <si>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</si>
  <si>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</si>
  <si>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</si>
  <si>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</si>
  <si>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</si>
  <si>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</si>
  <si>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</si>
  <si>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</si>
  <si>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</si>
  <si>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</si>
  <si>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</si>
  <si>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Byt Praha 6</t>
  </si>
  <si>
    <t>Městská část Praha 6</t>
  </si>
  <si>
    <t>Ing Rostislav Váchal</t>
  </si>
  <si>
    <t>Československé armády 28</t>
  </si>
  <si>
    <t>Praha 6</t>
  </si>
  <si>
    <t>16000</t>
  </si>
  <si>
    <t>16707516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</si>
  <si>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</si>
  <si>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</si>
  <si>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</si>
  <si>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</si>
  <si>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</si>
  <si>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</si>
  <si>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</si>
  <si>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</si>
  <si>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</si>
  <si>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</si>
  <si>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</si>
  <si>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</si>
  <si>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</si>
  <si>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</si>
  <si>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</si>
  <si>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</si>
  <si>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</si>
  <si>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</si>
  <si>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</si>
  <si>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</si>
  <si>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</si>
  <si>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</si>
  <si>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</si>
  <si>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</si>
  <si>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</si>
  <si>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</si>
  <si>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</si>
  <si>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</si>
  <si>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</si>
  <si>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</si>
  <si>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</si>
  <si>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</si>
  <si>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</si>
  <si>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</si>
  <si>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</si>
  <si>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</si>
  <si>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</si>
  <si>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</si>
  <si>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</si>
  <si>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</si>
  <si>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</si>
  <si>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</si>
  <si>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</si>
  <si>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</si>
  <si>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</si>
  <si>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</si>
  <si>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</si>
  <si>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</si>
  <si>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</si>
  <si>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</si>
  <si>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</si>
  <si>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</si>
  <si>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</si>
  <si>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</si>
  <si>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</si>
  <si>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</si>
  <si>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</si>
  <si>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</si>
  <si>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</si>
  <si>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</si>
  <si>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</si>
  <si>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</si>
  <si>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</si>
  <si>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</si>
  <si>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</si>
  <si>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</si>
  <si>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</si>
  <si>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</si>
  <si>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>m</t>
  </si>
  <si>
    <t>kus</t>
  </si>
  <si>
    <t>952901111R00</t>
  </si>
  <si>
    <t>Vyčištění budov o výšce podlaží do 4 m</t>
  </si>
  <si>
    <t>978059531R00</t>
  </si>
  <si>
    <t>979082111R00</t>
  </si>
  <si>
    <t>Vnitrostaveništní doprava suti do 10 m</t>
  </si>
  <si>
    <t>t</t>
  </si>
  <si>
    <t>979011211R00</t>
  </si>
  <si>
    <t>Svislá doprava suti a vybour. hmot za 2.NP nošením</t>
  </si>
  <si>
    <t>979081111R00</t>
  </si>
  <si>
    <t>Odvoz suti a vybour. hmot na skládku do 1 km</t>
  </si>
  <si>
    <t>soubor</t>
  </si>
  <si>
    <t>725210821R00</t>
  </si>
  <si>
    <t>Demontáž umyvadel bez výtokových armatur</t>
  </si>
  <si>
    <t>725017122R00</t>
  </si>
  <si>
    <t>Umyvadlo na šrouby CUBITO 55 x 42 cm, bílé</t>
  </si>
  <si>
    <t>725820801R00</t>
  </si>
  <si>
    <t>Demontáž baterie nástěnné do G 3/4</t>
  </si>
  <si>
    <t>766670021R00</t>
  </si>
  <si>
    <t>Montáž kliky a štítku</t>
  </si>
  <si>
    <t>771101210R00</t>
  </si>
  <si>
    <t>Penetrace podkladu pod dlažby</t>
  </si>
  <si>
    <t>784402801R00</t>
  </si>
  <si>
    <t>Odstranění malby oškrábáním v místnosti H do 3,8 m</t>
  </si>
  <si>
    <t>784191101R00</t>
  </si>
  <si>
    <t>Penetrace podkladu univerzální Primalex 1x</t>
  </si>
  <si>
    <t>POL99_0</t>
  </si>
  <si>
    <t/>
  </si>
  <si>
    <t>END</t>
  </si>
  <si>
    <t>kpl</t>
  </si>
  <si>
    <t>ks</t>
  </si>
  <si>
    <t>Dlažba keramická</t>
  </si>
  <si>
    <t>Obklad keramický</t>
  </si>
  <si>
    <t>Staveništní přesun hmot + ostatní práce</t>
  </si>
  <si>
    <t>GZS</t>
  </si>
  <si>
    <t>DPH 15%</t>
  </si>
  <si>
    <t>Cena celkem  DPH</t>
  </si>
  <si>
    <t>612421626R00</t>
  </si>
  <si>
    <t>612471411R00</t>
  </si>
  <si>
    <t>965081713RT1</t>
  </si>
  <si>
    <t>Bourání dlažeb keramických tl.10 mm, nad 1 m2, ručně, dlaždice keramické</t>
  </si>
  <si>
    <t>Odsekání vnitřních obkladů stěn nad 2 m2</t>
  </si>
  <si>
    <t>979990107R00</t>
  </si>
  <si>
    <t>721 R</t>
  </si>
  <si>
    <t>Úprava pro připojení kuch linky, včetně případného bourání</t>
  </si>
  <si>
    <t>721R</t>
  </si>
  <si>
    <t>Úprava pro připojení  koupelna + WC včetně bourání</t>
  </si>
  <si>
    <t>Přesun hmot pro opravy a údržbu do výšky 12 m</t>
  </si>
  <si>
    <t>725220841R00</t>
  </si>
  <si>
    <t>Demontáž ocelové vany</t>
  </si>
  <si>
    <t>725013165R00</t>
  </si>
  <si>
    <t>Montáž prahů dveří jednokřídlových š. do 10 cm</t>
  </si>
  <si>
    <t>766661112R00</t>
  </si>
  <si>
    <t>Montáž dveří do zárubně,otevíravých 1kř.do 0,8 m</t>
  </si>
  <si>
    <t>Křídlo dveřní š 60 cm</t>
  </si>
  <si>
    <t>Křídlo dveřní š 80 cm</t>
  </si>
  <si>
    <t>771579792R00</t>
  </si>
  <si>
    <t>Příplatek za podlahy keram.v omezeném prostoru</t>
  </si>
  <si>
    <t>771100010RAA</t>
  </si>
  <si>
    <t>Rozvod CYKY 3x2,5 mm</t>
  </si>
  <si>
    <t>Rozvod CYKY 3x1,5 mm</t>
  </si>
  <si>
    <t xml:space="preserve">Svítidlo žárovkové stropní příprava </t>
  </si>
  <si>
    <t xml:space="preserve">Svítidlo žárovkové nástěnné příprava </t>
  </si>
  <si>
    <t>Zásuvka 2 x + rámeček 2 x tango bílé</t>
  </si>
  <si>
    <t>Vypínač č.1</t>
  </si>
  <si>
    <t>Stavební přípomoce</t>
  </si>
  <si>
    <t>Dokumentace skutečného provedení</t>
  </si>
  <si>
    <t>Revizní zpráva</t>
  </si>
  <si>
    <t>941955001R00</t>
  </si>
  <si>
    <t>Lešení lehké pomocné, výška podlahy do 1,2 m</t>
  </si>
  <si>
    <t>999281108R00</t>
  </si>
  <si>
    <t>979081121R00</t>
  </si>
  <si>
    <t>611481113R00</t>
  </si>
  <si>
    <t>Potažení stropů sklotextilní výztužnou síťkou</t>
  </si>
  <si>
    <t>611471411R00</t>
  </si>
  <si>
    <t>Úprava stropů aktivovaným štukem tl. 2 - 3 mm</t>
  </si>
  <si>
    <t>Omítka vnitřní zdiva, MVC, hladká, pod obklad</t>
  </si>
  <si>
    <t>Omítka vnitřní zdiva, MVC, hladká opravy</t>
  </si>
  <si>
    <t>Úprava stěn aktivovaným štukem tl. 2 - 3 mm</t>
  </si>
  <si>
    <t>Obezdívka van tl.50mm</t>
  </si>
  <si>
    <t>Demontáž podhledů kuchyně</t>
  </si>
  <si>
    <t>Bourání příček z CP tl 65 mm obezdívka vany</t>
  </si>
  <si>
    <t>Odstranění holubího trusu</t>
  </si>
  <si>
    <t>979082121R00</t>
  </si>
  <si>
    <t>Příplatek k vnitrost. dopravě suti za dalších 5 m</t>
  </si>
  <si>
    <t>Příplatek k odvozu za každý další 1 km</t>
  </si>
  <si>
    <t xml:space="preserve">Poplatek za skládku suti - směs </t>
  </si>
  <si>
    <t>Izolace proti vodě</t>
  </si>
  <si>
    <t>711</t>
  </si>
  <si>
    <t>711212001RT2</t>
  </si>
  <si>
    <t>Hydroizolační povlak - nátěr, Mapegum WPS (fa Mapei), proti vlhkosti</t>
  </si>
  <si>
    <t>711212601R00</t>
  </si>
  <si>
    <t>Těsnicí pás do spoje podlaha - stěna</t>
  </si>
  <si>
    <t>998711202R00</t>
  </si>
  <si>
    <t>Přesun hmot pro izolace proti vodě, výšky do 12 m</t>
  </si>
  <si>
    <t>722 R</t>
  </si>
  <si>
    <t>Úprava přípojení vody,včetně bouracích prací kuchyně</t>
  </si>
  <si>
    <t>Úprava přípojení vody,včetně bouracích prací WC + koupelna, včetně dvířek</t>
  </si>
  <si>
    <t>Posunutí roháčku WC</t>
  </si>
  <si>
    <t>725110814R00</t>
  </si>
  <si>
    <t>Demontáž klozetů kombinovaných</t>
  </si>
  <si>
    <t>725820802R00</t>
  </si>
  <si>
    <t>Demontáž baterie stojánkové do 1otvoru</t>
  </si>
  <si>
    <t>Klozet kombi LYRA Plus,nádrž s armat. odpad.svislý</t>
  </si>
  <si>
    <t>725018105R00</t>
  </si>
  <si>
    <t>Vana ocelová standardní RIGA 3405.0, dl. 1500 mm</t>
  </si>
  <si>
    <t>725823111RT0</t>
  </si>
  <si>
    <t>Baterie umyvadlová stoján. ruční, bez otvír.odpadu, základní</t>
  </si>
  <si>
    <t>725835113R00</t>
  </si>
  <si>
    <t>Baterie vanová nástěnná ruční, vč. příslušenstvím</t>
  </si>
  <si>
    <t>72583 R</t>
  </si>
  <si>
    <t>Případná výměna nástěnek a roháčků</t>
  </si>
  <si>
    <t>998725201R00</t>
  </si>
  <si>
    <t>Přesun hmot pro zařizovací předměty, výšky do 6 m</t>
  </si>
  <si>
    <t>766695213R00</t>
  </si>
  <si>
    <t>766695214R00</t>
  </si>
  <si>
    <t>Montáž prahů dveří dvoukřídlových š. nad 10 cm</t>
  </si>
  <si>
    <t>766812820R00</t>
  </si>
  <si>
    <t>Demontáž drobných prvků ( garnyže ,obklad dřev)</t>
  </si>
  <si>
    <t>Dřevěné prahy š 200 dl 1400</t>
  </si>
  <si>
    <t>Dřevěné prahy š 100 dl 600</t>
  </si>
  <si>
    <t>Dřevěné prahy š 100 dl 800</t>
  </si>
  <si>
    <t>998766201R00</t>
  </si>
  <si>
    <t>Přesun hmot pro truhlářské konstr., výšky do 6 m</t>
  </si>
  <si>
    <t xml:space="preserve">Vyrovnání podk.samoniv.hmotou </t>
  </si>
  <si>
    <t>771575109RT5</t>
  </si>
  <si>
    <t>Montáž podlah keram.,hladké, tmel, 30x30 cm, Flexkleber (lepidlo), Fugenbund (spár. hmota)</t>
  </si>
  <si>
    <t>771578011R00</t>
  </si>
  <si>
    <t>Spára podlaha - stěna, silikonem</t>
  </si>
  <si>
    <t>771475014R00</t>
  </si>
  <si>
    <t>Obklad soklíků keram.rovných, tmel,výška 10 cm</t>
  </si>
  <si>
    <t>998771201R00</t>
  </si>
  <si>
    <t>Přesun hmot pro podlahy z dlaždic, výšky do 6 m</t>
  </si>
  <si>
    <t>775599147R00</t>
  </si>
  <si>
    <t>775413030R00</t>
  </si>
  <si>
    <t xml:space="preserve">Montáž podlahové lišty </t>
  </si>
  <si>
    <t>Lišty podlahové</t>
  </si>
  <si>
    <t>998775201R00</t>
  </si>
  <si>
    <t>Přesun hmot pro podlahy vlysové, výšky do 6 m</t>
  </si>
  <si>
    <t>776511820R00</t>
  </si>
  <si>
    <t>Odstranění PVC a koberců lepených s podložkou</t>
  </si>
  <si>
    <t>998776201R00</t>
  </si>
  <si>
    <t>Přesun hmot pro podlahy povlakové, výšky do 6 m</t>
  </si>
  <si>
    <t>781475116RU1</t>
  </si>
  <si>
    <t>Obklad vnitřní stěn keramický, do tmele, 30x30 cm, Ardex FB 9 L (flex.lepidlo), Ardex FL (spár.hmota)</t>
  </si>
  <si>
    <t>Přesun hmot pro obklady, výšky do 6 m</t>
  </si>
  <si>
    <t>783601813R00</t>
  </si>
  <si>
    <t>Odstranění nátěrů truhlářských, dvířka předsíň</t>
  </si>
  <si>
    <t>783903812R00</t>
  </si>
  <si>
    <t>Odmaštění saponáty</t>
  </si>
  <si>
    <t>Odstranění nátěrů kovových kcí</t>
  </si>
  <si>
    <t>Nátěr oc kcí zárubně</t>
  </si>
  <si>
    <t>783624920R00</t>
  </si>
  <si>
    <t>Údržba, nátěr synt. truhl.výr. 2x +1x email +1x tm</t>
  </si>
  <si>
    <t>Odstranění tapet stěny a strop</t>
  </si>
  <si>
    <t>784195212R00</t>
  </si>
  <si>
    <t>Malba Primalex Plus, bílá, bez penetrace, 2 x</t>
  </si>
  <si>
    <t>Bytová rozvodnice s vybavením</t>
  </si>
  <si>
    <t>Sekání rýh pro vodiče ve stěmách 5 cm</t>
  </si>
  <si>
    <t>Sekání rýh pro vodiče ve stropech do 5 cm</t>
  </si>
  <si>
    <t>Zaomítnutí rýh ve stropech maltrou</t>
  </si>
  <si>
    <t>Hrubá výplň rýh ve stěnách maltou</t>
  </si>
  <si>
    <t>Lak dřevěných podlah Bonanovia, Z+2x, přebroušení</t>
  </si>
  <si>
    <t>Oprava bytu č.18</t>
  </si>
  <si>
    <t>Bělohorská 1650/98</t>
  </si>
  <si>
    <t xml:space="preserve">Bělohorská,1650/98 , Praha </t>
  </si>
  <si>
    <t>Byt č.18</t>
  </si>
  <si>
    <t>Upravy povrchů  vnitřní</t>
  </si>
  <si>
    <t>61</t>
  </si>
  <si>
    <t>Upravy povrchů vnitřní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</si>
</sst>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3" borderId="38" xfId="0" applyNumberFormat="1" applyFill="1" applyBorder="1" applyAlignment="1"/>
    <xf numFmtId="49" fontId="0" fillId="3" borderId="38" xfId="0" applyNumberFormat="1" applyFill="1" applyBorder="1"/>
    <xf numFmtId="0" fontId="0" fillId="3" borderId="38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9" xfId="0" applyFill="1" applyBorder="1" applyAlignment="1">
      <alignment vertical="top"/>
    </xf>
    <xf numFmtId="0" fontId="0" fillId="3" borderId="4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1" xfId="0" applyFill="1" applyBorder="1" applyAlignment="1">
      <alignment wrapText="1"/>
    </xf>
    <xf numFmtId="0" fontId="0" fillId="3" borderId="42" xfId="0" applyFill="1" applyBorder="1" applyAlignment="1">
      <alignment vertical="top"/>
    </xf>
    <xf numFmtId="49" fontId="0" fillId="3" borderId="42" xfId="0" applyNumberFormat="1" applyFill="1" applyBorder="1" applyAlignment="1">
      <alignment vertical="top"/>
    </xf>
    <xf numFmtId="49" fontId="0" fillId="3" borderId="39" xfId="0" applyNumberFormat="1" applyFill="1" applyBorder="1" applyAlignment="1">
      <alignment vertical="top"/>
    </xf>
    <xf numFmtId="0" fontId="0" fillId="3" borderId="43" xfId="0" applyFill="1" applyBorder="1" applyAlignment="1">
      <alignment vertical="top"/>
    </xf>
    <xf numFmtId="164" fontId="0" fillId="3" borderId="39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horizontal="left" vertical="top"/>
    </xf>
    <xf numFmtId="0" fontId="0" fillId="0" borderId="39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3" borderId="39" xfId="0" applyFill="1" applyBorder="1"/>
    <xf numFmtId="0" fontId="0" fillId="3" borderId="43" xfId="0" applyFill="1" applyBorder="1"/>
    <xf numFmtId="0" fontId="0" fillId="3" borderId="41" xfId="0" applyFill="1" applyBorder="1"/>
    <xf numFmtId="49" fontId="0" fillId="3" borderId="41" xfId="0" applyNumberFormat="1" applyFill="1" applyBorder="1"/>
    <xf numFmtId="4" fontId="0" fillId="3" borderId="39" xfId="0" applyNumberFormat="1" applyFill="1" applyBorder="1" applyAlignment="1" applyProtection="1">
      <alignment vertical="top"/>
      <protection locked="0"/>
    </xf>
    <xf numFmtId="4" fontId="17" fillId="0" borderId="34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 applyProtection="1">
      <alignment vertical="top" shrinkToFit="1"/>
      <protection locked="0"/>
    </xf>
    <xf numFmtId="165" fontId="17" fillId="0" borderId="34" xfId="0" applyNumberFormat="1" applyFont="1" applyBorder="1" applyAlignment="1">
      <alignment vertical="top" shrinkToFit="1"/>
    </xf>
    <xf numFmtId="0" fontId="0" fillId="3" borderId="10" xfId="0" applyNumberFormat="1" applyFill="1" applyBorder="1" applyAlignment="1">
      <alignment horizontal="left" vertical="top"/>
    </xf>
    <xf numFmtId="0" fontId="0" fillId="3" borderId="26" xfId="0" applyFill="1" applyBorder="1" applyAlignment="1">
      <alignment vertical="top"/>
    </xf>
    <xf numFmtId="4" fontId="0" fillId="3" borderId="34" xfId="0" applyNumberFormat="1" applyFill="1" applyBorder="1" applyAlignment="1">
      <alignment vertical="top"/>
    </xf>
    <xf numFmtId="0" fontId="0" fillId="3" borderId="34" xfId="0" applyFill="1" applyBorder="1" applyAlignment="1">
      <alignment vertical="top"/>
    </xf>
    <xf numFmtId="4" fontId="0" fillId="5" borderId="34" xfId="0" applyNumberFormat="1" applyFill="1" applyBorder="1" applyAlignment="1" applyProtection="1">
      <alignment vertical="top"/>
      <protection locked="0"/>
    </xf>
    <xf numFmtId="4" fontId="0" fillId="3" borderId="39" xfId="0" applyNumberFormat="1" applyFill="1" applyBorder="1" applyAlignment="1" applyProtection="1">
      <alignment vertical="top"/>
    </xf>
    <xf numFmtId="4" fontId="0" fillId="3" borderId="37" xfId="0" applyNumberFormat="1" applyFill="1" applyBorder="1" applyAlignment="1" applyProtection="1">
      <alignment vertical="top" shrinkToFit="1"/>
    </xf>
    <xf numFmtId="4" fontId="0" fillId="5" borderId="37" xfId="0" applyNumberFormat="1" applyFill="1" applyBorder="1" applyAlignment="1" applyProtection="1">
      <alignment vertical="top" shrinkToFit="1"/>
      <protection locked="0"/>
    </xf>
    <xf numFmtId="4" fontId="0" fillId="5" borderId="37" xfId="0" applyNumberForma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9" fillId="3" borderId="18" xfId="0" applyNumberFormat="1" applyFont="1" applyFill="1" applyBorder="1" applyAlignment="1">
      <alignment horizontal="center" vertical="center" shrinkToFit="1"/>
    </xf>
    <xf numFmtId="0" fontId="9" fillId="3" borderId="18" xfId="0" applyFont="1" applyFill="1" applyBorder="1" applyAlignment="1">
      <alignment horizontal="center" vertical="center" shrinkToFit="1"/>
    </xf>
    <xf numFmtId="0" fontId="9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6" xfId="0" applyNumberFormat="1" applyFont="1" applyBorder="1" applyAlignment="1">
      <alignment horizontal="right" vertical="center" inden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2" t="s">
        <v>37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54" zoomScaleNormal="100" zoomScaleSheetLayoutView="75" workbookViewId="0">
      <selection activeCell="I58" sqref="I58:J5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03" t="s">
        <v>40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38</v>
      </c>
      <c r="C2" s="82"/>
      <c r="D2" s="225" t="s">
        <v>285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3" t="s">
        <v>42</v>
      </c>
      <c r="C3" s="84"/>
      <c r="D3" s="222" t="s">
        <v>284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20</v>
      </c>
      <c r="C5" s="5"/>
      <c r="D5" s="91" t="s">
        <v>44</v>
      </c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18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17</v>
      </c>
      <c r="C11" s="5"/>
      <c r="D11" s="229" t="s">
        <v>45</v>
      </c>
      <c r="E11" s="229"/>
      <c r="F11" s="229"/>
      <c r="G11" s="229"/>
      <c r="H11" s="28" t="s">
        <v>31</v>
      </c>
      <c r="I11" s="91" t="s">
        <v>49</v>
      </c>
      <c r="J11" s="11"/>
    </row>
    <row r="12" spans="1:15" ht="15.75" customHeight="1" x14ac:dyDescent="0.2">
      <c r="A12" s="4"/>
      <c r="B12" s="41"/>
      <c r="C12" s="26"/>
      <c r="D12" s="220" t="s">
        <v>46</v>
      </c>
      <c r="E12" s="220"/>
      <c r="F12" s="220"/>
      <c r="G12" s="220"/>
      <c r="H12" s="28" t="s">
        <v>32</v>
      </c>
      <c r="I12" s="91"/>
      <c r="J12" s="11"/>
    </row>
    <row r="13" spans="1:15" ht="15.75" customHeight="1" x14ac:dyDescent="0.2">
      <c r="A13" s="4"/>
      <c r="B13" s="42"/>
      <c r="C13" s="92" t="s">
        <v>48</v>
      </c>
      <c r="D13" s="221" t="s">
        <v>47</v>
      </c>
      <c r="E13" s="221"/>
      <c r="F13" s="221"/>
      <c r="G13" s="221"/>
      <c r="H13" s="29"/>
      <c r="I13" s="34"/>
      <c r="J13" s="51"/>
    </row>
    <row r="14" spans="1:15" ht="24" customHeight="1" x14ac:dyDescent="0.2">
      <c r="A14" s="4"/>
      <c r="B14" s="66" t="s">
        <v>19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8"/>
      <c r="F15" s="228"/>
      <c r="G15" s="217"/>
      <c r="H15" s="217"/>
      <c r="I15" s="217" t="s">
        <v>26</v>
      </c>
      <c r="J15" s="218"/>
    </row>
    <row r="16" spans="1:15" ht="23.25" customHeight="1" x14ac:dyDescent="0.2">
      <c r="A16" s="142" t="s">
        <v>21</v>
      </c>
      <c r="B16" s="143" t="s">
        <v>21</v>
      </c>
      <c r="C16" s="58"/>
      <c r="D16" s="59"/>
      <c r="E16" s="212"/>
      <c r="F16" s="219"/>
      <c r="G16" s="212"/>
      <c r="H16" s="219"/>
      <c r="I16" s="212">
        <f>I47+I48+I49+I50+I51+I52</f>
        <v>0</v>
      </c>
      <c r="J16" s="213"/>
    </row>
    <row r="17" spans="1:10" ht="23.25" customHeight="1" x14ac:dyDescent="0.2">
      <c r="A17" s="142" t="s">
        <v>22</v>
      </c>
      <c r="B17" s="143" t="s">
        <v>22</v>
      </c>
      <c r="C17" s="58"/>
      <c r="D17" s="59"/>
      <c r="E17" s="212"/>
      <c r="F17" s="219"/>
      <c r="G17" s="212"/>
      <c r="H17" s="219"/>
      <c r="I17" s="212">
        <f>I53+I54+I55+I56+I57+I58+I59+I60+I61+I62+I63</f>
        <v>0</v>
      </c>
      <c r="J17" s="213"/>
    </row>
    <row r="18" spans="1:10" ht="23.25" customHeight="1" x14ac:dyDescent="0.2">
      <c r="A18" s="142" t="s">
        <v>23</v>
      </c>
      <c r="B18" s="143" t="s">
        <v>23</v>
      </c>
      <c r="C18" s="58"/>
      <c r="D18" s="59"/>
      <c r="E18" s="212"/>
      <c r="F18" s="219"/>
      <c r="G18" s="212"/>
      <c r="H18" s="219"/>
      <c r="I18" s="212">
        <f>I64</f>
        <v>0</v>
      </c>
      <c r="J18" s="213"/>
    </row>
    <row r="19" spans="1:10" ht="23.25" customHeight="1" x14ac:dyDescent="0.2">
      <c r="A19" s="142" t="s">
        <v>87</v>
      </c>
      <c r="B19" s="143" t="s">
        <v>24</v>
      </c>
      <c r="C19" s="58"/>
      <c r="D19" s="59"/>
      <c r="E19" s="212"/>
      <c r="F19" s="219"/>
      <c r="G19" s="212"/>
      <c r="H19" s="219"/>
      <c r="I19" s="212">
        <f>I65</f>
        <v>0</v>
      </c>
      <c r="J19" s="213"/>
    </row>
    <row r="20" spans="1:10" ht="23.25" customHeight="1" x14ac:dyDescent="0.2">
      <c r="A20" s="142" t="s">
        <v>88</v>
      </c>
      <c r="B20" s="143" t="s">
        <v>25</v>
      </c>
      <c r="C20" s="58"/>
      <c r="D20" s="59"/>
      <c r="E20" s="212"/>
      <c r="F20" s="219"/>
      <c r="G20" s="212"/>
      <c r="H20" s="219"/>
      <c r="I20" s="212">
        <v>0</v>
      </c>
      <c r="J20" s="213"/>
    </row>
    <row r="21" spans="1:10" ht="23.25" customHeight="1" x14ac:dyDescent="0.2">
      <c r="A21" s="4"/>
      <c r="B21" s="74" t="s">
        <v>26</v>
      </c>
      <c r="C21" s="75"/>
      <c r="D21" s="76"/>
      <c r="E21" s="214"/>
      <c r="F21" s="215"/>
      <c r="G21" s="214"/>
      <c r="H21" s="215"/>
      <c r="I21" s="214">
        <f>SUM(I16:I20)</f>
        <v>0</v>
      </c>
      <c r="J21" s="235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I21</f>
        <v>0</v>
      </c>
      <c r="H23" s="211"/>
      <c r="I23" s="211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v>0</v>
      </c>
      <c r="H24" s="232"/>
      <c r="I24" s="232"/>
      <c r="J24" s="62" t="str">
        <f t="shared" si="0"/>
        <v>CZK</v>
      </c>
    </row>
    <row r="25" spans="1:10" ht="23.25" customHeight="1" thickBot="1" x14ac:dyDescent="0.25">
      <c r="A25" s="4"/>
      <c r="B25" s="57" t="s">
        <v>154</v>
      </c>
      <c r="C25" s="58"/>
      <c r="D25" s="59"/>
      <c r="E25" s="60"/>
      <c r="F25" s="61"/>
      <c r="G25" s="210">
        <f>I21/100*15</f>
        <v>0</v>
      </c>
      <c r="H25" s="211"/>
      <c r="I25" s="211"/>
      <c r="J25" s="62" t="str">
        <f t="shared" si="0"/>
        <v>CZK</v>
      </c>
    </row>
    <row r="26" spans="1:10" ht="23.25" hidden="1" customHeight="1" x14ac:dyDescent="0.2">
      <c r="A26" s="4"/>
      <c r="B26" s="49" t="s">
        <v>13</v>
      </c>
      <c r="C26" s="22"/>
      <c r="D26" s="18"/>
      <c r="E26" s="43">
        <f>SazbaDPH2</f>
        <v>0</v>
      </c>
      <c r="F26" s="44" t="s">
        <v>0</v>
      </c>
      <c r="G26" s="206">
        <v>114379</v>
      </c>
      <c r="H26" s="207"/>
      <c r="I26" s="20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08">
        <v>0.42000000004191002</v>
      </c>
      <c r="H27" s="208"/>
      <c r="I27" s="208"/>
      <c r="J27" s="63" t="str">
        <f t="shared" si="0"/>
        <v>CZK</v>
      </c>
    </row>
    <row r="28" spans="1:10" ht="27.75" customHeight="1" thickBot="1" x14ac:dyDescent="0.25">
      <c r="A28" s="4"/>
      <c r="B28" s="114" t="s">
        <v>155</v>
      </c>
      <c r="C28" s="115"/>
      <c r="D28" s="115"/>
      <c r="E28" s="116"/>
      <c r="F28" s="117"/>
      <c r="G28" s="209">
        <f>ZakladDPHZakl+ZakladDPHSni</f>
        <v>0</v>
      </c>
      <c r="H28" s="216"/>
      <c r="I28" s="216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33</v>
      </c>
      <c r="C29" s="119"/>
      <c r="D29" s="119"/>
      <c r="E29" s="119"/>
      <c r="F29" s="119"/>
      <c r="G29" s="209">
        <v>659042</v>
      </c>
      <c r="H29" s="209"/>
      <c r="I29" s="209"/>
      <c r="J29" s="120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14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35</v>
      </c>
      <c r="B38" s="97" t="s">
        <v>15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DPH 15%</v>
      </c>
      <c r="H38" s="105" t="s">
        <v>16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50</v>
      </c>
      <c r="C39" s="233" t="s">
        <v>43</v>
      </c>
      <c r="D39" s="234"/>
      <c r="E39" s="234"/>
      <c r="F39" s="107">
        <v>0</v>
      </c>
      <c r="G39" s="108">
        <v>544662.57999999996</v>
      </c>
      <c r="H39" s="109"/>
      <c r="I39" s="110">
        <v>544662.57999999996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36" t="s">
        <v>51</v>
      </c>
      <c r="C40" s="237"/>
      <c r="D40" s="237"/>
      <c r="E40" s="23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53</v>
      </c>
    </row>
    <row r="46" spans="1:10" ht="25.5" customHeight="1" x14ac:dyDescent="0.2">
      <c r="A46" s="122"/>
      <c r="B46" s="126" t="s">
        <v>15</v>
      </c>
      <c r="C46" s="126" t="s">
        <v>5</v>
      </c>
      <c r="D46" s="127"/>
      <c r="E46" s="127"/>
      <c r="F46" s="130" t="s">
        <v>54</v>
      </c>
      <c r="G46" s="130"/>
      <c r="H46" s="130"/>
      <c r="I46" s="238" t="s">
        <v>26</v>
      </c>
      <c r="J46" s="238"/>
    </row>
    <row r="47" spans="1:10" ht="25.5" customHeight="1" x14ac:dyDescent="0.2">
      <c r="A47" s="123"/>
      <c r="B47" s="131" t="s">
        <v>287</v>
      </c>
      <c r="C47" s="240" t="s">
        <v>288</v>
      </c>
      <c r="D47" s="241"/>
      <c r="E47" s="241"/>
      <c r="F47" s="133" t="s">
        <v>21</v>
      </c>
      <c r="G47" s="134"/>
      <c r="H47" s="134"/>
      <c r="I47" s="239">
        <f>SUM('Rozpočet Pol'!G8)</f>
        <v>0</v>
      </c>
      <c r="J47" s="239"/>
    </row>
    <row r="48" spans="1:10" ht="25.5" customHeight="1" x14ac:dyDescent="0.2">
      <c r="A48" s="123"/>
      <c r="B48" s="125" t="s">
        <v>55</v>
      </c>
      <c r="C48" s="243" t="s">
        <v>56</v>
      </c>
      <c r="D48" s="244"/>
      <c r="E48" s="244"/>
      <c r="F48" s="135" t="s">
        <v>21</v>
      </c>
      <c r="G48" s="136"/>
      <c r="H48" s="136"/>
      <c r="I48" s="242">
        <f>SUM('Rozpočet Pol'!G15)</f>
        <v>0</v>
      </c>
      <c r="J48" s="242"/>
    </row>
    <row r="49" spans="1:10" ht="25.5" customHeight="1" x14ac:dyDescent="0.2">
      <c r="A49" s="123"/>
      <c r="B49" s="125" t="s">
        <v>57</v>
      </c>
      <c r="C49" s="243" t="s">
        <v>58</v>
      </c>
      <c r="D49" s="244"/>
      <c r="E49" s="244"/>
      <c r="F49" s="135" t="s">
        <v>21</v>
      </c>
      <c r="G49" s="136"/>
      <c r="H49" s="136"/>
      <c r="I49" s="242">
        <f>SUM('Rozpočet Pol'!G17)</f>
        <v>0</v>
      </c>
      <c r="J49" s="242"/>
    </row>
    <row r="50" spans="1:10" ht="25.5" customHeight="1" x14ac:dyDescent="0.2">
      <c r="A50" s="123"/>
      <c r="B50" s="125" t="s">
        <v>59</v>
      </c>
      <c r="C50" s="243" t="s">
        <v>60</v>
      </c>
      <c r="D50" s="244"/>
      <c r="E50" s="244"/>
      <c r="F50" s="135" t="s">
        <v>21</v>
      </c>
      <c r="G50" s="136"/>
      <c r="H50" s="136"/>
      <c r="I50" s="242">
        <f>SUM('Rozpočet Pol'!G19)</f>
        <v>0</v>
      </c>
      <c r="J50" s="242"/>
    </row>
    <row r="51" spans="1:10" ht="25.5" customHeight="1" x14ac:dyDescent="0.2">
      <c r="A51" s="123"/>
      <c r="B51" s="125" t="s">
        <v>61</v>
      </c>
      <c r="C51" s="243" t="s">
        <v>62</v>
      </c>
      <c r="D51" s="244"/>
      <c r="E51" s="244"/>
      <c r="F51" s="135" t="s">
        <v>21</v>
      </c>
      <c r="G51" s="136"/>
      <c r="H51" s="136"/>
      <c r="I51" s="242">
        <f>SUM('Rozpočet Pol'!G24)</f>
        <v>0</v>
      </c>
      <c r="J51" s="242"/>
    </row>
    <row r="52" spans="1:10" ht="25.5" customHeight="1" x14ac:dyDescent="0.2">
      <c r="A52" s="123"/>
      <c r="B52" s="125" t="s">
        <v>63</v>
      </c>
      <c r="C52" s="243" t="s">
        <v>64</v>
      </c>
      <c r="D52" s="244"/>
      <c r="E52" s="244"/>
      <c r="F52" s="135" t="s">
        <v>21</v>
      </c>
      <c r="G52" s="136"/>
      <c r="H52" s="136"/>
      <c r="I52" s="242">
        <f>SUM('Rozpočet Pol'!G32)</f>
        <v>0</v>
      </c>
      <c r="J52" s="242"/>
    </row>
    <row r="53" spans="1:10" ht="25.5" customHeight="1" x14ac:dyDescent="0.2">
      <c r="A53" s="123"/>
      <c r="B53" s="125" t="s">
        <v>207</v>
      </c>
      <c r="C53" s="243" t="s">
        <v>206</v>
      </c>
      <c r="D53" s="244"/>
      <c r="E53" s="244"/>
      <c r="F53" s="135" t="s">
        <v>22</v>
      </c>
      <c r="G53" s="136"/>
      <c r="H53" s="136"/>
      <c r="I53" s="242">
        <f>SUM('Rozpočet Pol'!G34)</f>
        <v>0</v>
      </c>
      <c r="J53" s="242"/>
    </row>
    <row r="54" spans="1:10" ht="25.5" customHeight="1" x14ac:dyDescent="0.2">
      <c r="A54" s="123"/>
      <c r="B54" s="125" t="s">
        <v>65</v>
      </c>
      <c r="C54" s="243" t="s">
        <v>66</v>
      </c>
      <c r="D54" s="244"/>
      <c r="E54" s="244"/>
      <c r="F54" s="135" t="s">
        <v>22</v>
      </c>
      <c r="G54" s="136"/>
      <c r="H54" s="136"/>
      <c r="I54" s="242">
        <f>SUM('Rozpočet Pol'!G38)</f>
        <v>0</v>
      </c>
      <c r="J54" s="242"/>
    </row>
    <row r="55" spans="1:10" ht="25.5" customHeight="1" x14ac:dyDescent="0.2">
      <c r="A55" s="123"/>
      <c r="B55" s="125" t="s">
        <v>67</v>
      </c>
      <c r="C55" s="243" t="s">
        <v>68</v>
      </c>
      <c r="D55" s="244"/>
      <c r="E55" s="244"/>
      <c r="F55" s="135" t="s">
        <v>22</v>
      </c>
      <c r="G55" s="136"/>
      <c r="H55" s="136"/>
      <c r="I55" s="242">
        <f>SUM('Rozpočet Pol'!G42)</f>
        <v>0</v>
      </c>
      <c r="J55" s="242"/>
    </row>
    <row r="56" spans="1:10" ht="25.5" customHeight="1" x14ac:dyDescent="0.2">
      <c r="A56" s="123"/>
      <c r="B56" s="125" t="s">
        <v>69</v>
      </c>
      <c r="C56" s="243" t="s">
        <v>70</v>
      </c>
      <c r="D56" s="244"/>
      <c r="E56" s="244"/>
      <c r="F56" s="135" t="s">
        <v>22</v>
      </c>
      <c r="G56" s="136"/>
      <c r="H56" s="136"/>
      <c r="I56" s="242">
        <f>SUM('Rozpočet Pol'!G47)</f>
        <v>0</v>
      </c>
      <c r="J56" s="242"/>
    </row>
    <row r="57" spans="1:10" ht="25.5" customHeight="1" x14ac:dyDescent="0.2">
      <c r="A57" s="123"/>
      <c r="B57" s="125" t="s">
        <v>71</v>
      </c>
      <c r="C57" s="243" t="s">
        <v>72</v>
      </c>
      <c r="D57" s="244"/>
      <c r="E57" s="244"/>
      <c r="F57" s="135" t="s">
        <v>22</v>
      </c>
      <c r="G57" s="136"/>
      <c r="H57" s="136"/>
      <c r="I57" s="242">
        <f>SUM('Rozpočet Pol'!G60)</f>
        <v>0</v>
      </c>
      <c r="J57" s="242"/>
    </row>
    <row r="58" spans="1:10" ht="25.5" customHeight="1" x14ac:dyDescent="0.2">
      <c r="A58" s="123"/>
      <c r="B58" s="125" t="s">
        <v>73</v>
      </c>
      <c r="C58" s="243" t="s">
        <v>74</v>
      </c>
      <c r="D58" s="244"/>
      <c r="E58" s="244"/>
      <c r="F58" s="135" t="s">
        <v>22</v>
      </c>
      <c r="G58" s="136"/>
      <c r="H58" s="136"/>
      <c r="I58" s="242">
        <f>SUM('Rozpočet Pol'!G72)</f>
        <v>0</v>
      </c>
      <c r="J58" s="242"/>
    </row>
    <row r="59" spans="1:10" ht="25.5" customHeight="1" x14ac:dyDescent="0.2">
      <c r="A59" s="123"/>
      <c r="B59" s="125" t="s">
        <v>75</v>
      </c>
      <c r="C59" s="243" t="s">
        <v>76</v>
      </c>
      <c r="D59" s="244"/>
      <c r="E59" s="244"/>
      <c r="F59" s="135" t="s">
        <v>22</v>
      </c>
      <c r="G59" s="136"/>
      <c r="H59" s="136"/>
      <c r="I59" s="242">
        <f>SUM('Rozpočet Pol'!G81)</f>
        <v>0</v>
      </c>
      <c r="J59" s="242"/>
    </row>
    <row r="60" spans="1:10" ht="25.5" customHeight="1" x14ac:dyDescent="0.2">
      <c r="A60" s="123"/>
      <c r="B60" s="125" t="s">
        <v>77</v>
      </c>
      <c r="C60" s="243" t="s">
        <v>78</v>
      </c>
      <c r="D60" s="244"/>
      <c r="E60" s="244"/>
      <c r="F60" s="135" t="s">
        <v>22</v>
      </c>
      <c r="G60" s="136"/>
      <c r="H60" s="136"/>
      <c r="I60" s="242">
        <f>SUM('Rozpočet Pol'!G86)</f>
        <v>0</v>
      </c>
      <c r="J60" s="242"/>
    </row>
    <row r="61" spans="1:10" ht="25.5" customHeight="1" x14ac:dyDescent="0.2">
      <c r="A61" s="123"/>
      <c r="B61" s="125" t="s">
        <v>79</v>
      </c>
      <c r="C61" s="243" t="s">
        <v>80</v>
      </c>
      <c r="D61" s="244"/>
      <c r="E61" s="244"/>
      <c r="F61" s="135" t="s">
        <v>22</v>
      </c>
      <c r="G61" s="136"/>
      <c r="H61" s="136"/>
      <c r="I61" s="242">
        <f>SUM('Rozpočet Pol'!G89)</f>
        <v>0</v>
      </c>
      <c r="J61" s="242"/>
    </row>
    <row r="62" spans="1:10" ht="25.5" customHeight="1" x14ac:dyDescent="0.2">
      <c r="A62" s="123"/>
      <c r="B62" s="125" t="s">
        <v>81</v>
      </c>
      <c r="C62" s="243" t="s">
        <v>82</v>
      </c>
      <c r="D62" s="244"/>
      <c r="E62" s="244"/>
      <c r="F62" s="135" t="s">
        <v>22</v>
      </c>
      <c r="G62" s="136"/>
      <c r="H62" s="136"/>
      <c r="I62" s="242">
        <f>SUM('Rozpočet Pol'!G93)</f>
        <v>0</v>
      </c>
      <c r="J62" s="242"/>
    </row>
    <row r="63" spans="1:10" ht="25.5" customHeight="1" x14ac:dyDescent="0.2">
      <c r="A63" s="123"/>
      <c r="B63" s="125" t="s">
        <v>83</v>
      </c>
      <c r="C63" s="243" t="s">
        <v>84</v>
      </c>
      <c r="D63" s="244"/>
      <c r="E63" s="244"/>
      <c r="F63" s="135" t="s">
        <v>22</v>
      </c>
      <c r="G63" s="136"/>
      <c r="H63" s="136"/>
      <c r="I63" s="242">
        <f>SUM('Rozpočet Pol'!G99)</f>
        <v>0</v>
      </c>
      <c r="J63" s="242"/>
    </row>
    <row r="64" spans="1:10" ht="25.5" customHeight="1" x14ac:dyDescent="0.2">
      <c r="A64" s="123"/>
      <c r="B64" s="125" t="s">
        <v>85</v>
      </c>
      <c r="C64" s="243" t="s">
        <v>86</v>
      </c>
      <c r="D64" s="244"/>
      <c r="E64" s="244"/>
      <c r="F64" s="135" t="s">
        <v>23</v>
      </c>
      <c r="G64" s="136"/>
      <c r="H64" s="136"/>
      <c r="I64" s="242">
        <f>SUM('Rozpočet Pol'!G104)</f>
        <v>0</v>
      </c>
      <c r="J64" s="242"/>
    </row>
    <row r="65" spans="1:10" ht="25.5" customHeight="1" x14ac:dyDescent="0.2">
      <c r="A65" s="123"/>
      <c r="B65" s="132" t="s">
        <v>87</v>
      </c>
      <c r="C65" s="246" t="s">
        <v>24</v>
      </c>
      <c r="D65" s="247"/>
      <c r="E65" s="247"/>
      <c r="F65" s="137" t="s">
        <v>87</v>
      </c>
      <c r="G65" s="138"/>
      <c r="H65" s="138"/>
      <c r="I65" s="245">
        <f>SUM('Rozpočet Pol'!G119)</f>
        <v>0</v>
      </c>
      <c r="J65" s="245"/>
    </row>
    <row r="66" spans="1:10" ht="25.5" customHeight="1" x14ac:dyDescent="0.2">
      <c r="A66" s="124"/>
      <c r="B66" s="128" t="s">
        <v>1</v>
      </c>
      <c r="C66" s="128"/>
      <c r="D66" s="129"/>
      <c r="E66" s="129"/>
      <c r="F66" s="139"/>
      <c r="G66" s="140"/>
      <c r="H66" s="140"/>
      <c r="I66" s="248">
        <f>SUM(I47:I65)</f>
        <v>0</v>
      </c>
      <c r="J66" s="248"/>
    </row>
    <row r="67" spans="1:10" x14ac:dyDescent="0.2">
      <c r="F67" s="141"/>
      <c r="G67" s="94"/>
      <c r="H67" s="141"/>
      <c r="I67" s="94"/>
      <c r="J67" s="94"/>
    </row>
    <row r="68" spans="1:10" x14ac:dyDescent="0.2">
      <c r="F68" s="141"/>
      <c r="G68" s="94"/>
      <c r="H68" s="141"/>
      <c r="I68" s="94"/>
      <c r="J68" s="94"/>
    </row>
    <row r="69" spans="1:10" x14ac:dyDescent="0.2">
      <c r="F69" s="141"/>
      <c r="G69" s="94"/>
      <c r="H69" s="141"/>
      <c r="I69" s="94"/>
      <c r="J69" s="94"/>
    </row>
  </sheetData>
  <sheetProtection password="CC6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I64:J64"/>
    <mergeCell ref="C64:E64"/>
    <mergeCell ref="I65:J65"/>
    <mergeCell ref="C65:E65"/>
    <mergeCell ref="I66:J66"/>
    <mergeCell ref="I62:J62"/>
    <mergeCell ref="C62:E62"/>
    <mergeCell ref="I63:J63"/>
    <mergeCell ref="C63:E63"/>
    <mergeCell ref="I59:J59"/>
    <mergeCell ref="C59:E59"/>
    <mergeCell ref="I60:J60"/>
    <mergeCell ref="C60:E60"/>
    <mergeCell ref="I61:J61"/>
    <mergeCell ref="C61:E61"/>
    <mergeCell ref="I58:J58"/>
    <mergeCell ref="C58:E58"/>
    <mergeCell ref="I54:J54"/>
    <mergeCell ref="C54:E54"/>
    <mergeCell ref="I55:J55"/>
    <mergeCell ref="C55:E55"/>
    <mergeCell ref="I56:J56"/>
    <mergeCell ref="C56:E56"/>
    <mergeCell ref="I52:J52"/>
    <mergeCell ref="C52:E52"/>
    <mergeCell ref="I53:J53"/>
    <mergeCell ref="C53:E53"/>
    <mergeCell ref="I57:J57"/>
    <mergeCell ref="C57:E57"/>
    <mergeCell ref="I49:J49"/>
    <mergeCell ref="C49:E49"/>
    <mergeCell ref="I50:J50"/>
    <mergeCell ref="C50:E50"/>
    <mergeCell ref="I51:J51"/>
    <mergeCell ref="C51:E51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C39:E3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39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2"/>
  <sheetViews>
    <sheetView tabSelected="1" workbookViewId="0">
      <selection activeCell="F12" sqref="F1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90</v>
      </c>
    </row>
    <row r="2" spans="1:60" ht="24.95" customHeight="1" x14ac:dyDescent="0.2">
      <c r="A2" s="182" t="s">
        <v>89</v>
      </c>
      <c r="B2" s="183"/>
      <c r="C2" s="254" t="s">
        <v>282</v>
      </c>
      <c r="D2" s="255"/>
      <c r="E2" s="255"/>
      <c r="F2" s="255"/>
      <c r="G2" s="256"/>
      <c r="AE2" t="s">
        <v>91</v>
      </c>
    </row>
    <row r="3" spans="1:60" ht="24.95" customHeight="1" x14ac:dyDescent="0.2">
      <c r="A3" s="182" t="s">
        <v>7</v>
      </c>
      <c r="B3" s="183"/>
      <c r="C3" s="254" t="s">
        <v>283</v>
      </c>
      <c r="D3" s="255"/>
      <c r="E3" s="255"/>
      <c r="F3" s="255"/>
      <c r="G3" s="256"/>
      <c r="AE3" t="s">
        <v>92</v>
      </c>
    </row>
    <row r="4" spans="1:60" ht="24.95" hidden="1" customHeight="1" x14ac:dyDescent="0.2">
      <c r="A4" s="182" t="s">
        <v>8</v>
      </c>
      <c r="B4" s="183"/>
      <c r="C4" s="254"/>
      <c r="D4" s="255"/>
      <c r="E4" s="255"/>
      <c r="F4" s="255"/>
      <c r="G4" s="256"/>
      <c r="AE4" t="s">
        <v>93</v>
      </c>
    </row>
    <row r="5" spans="1:60" ht="12.75" hidden="1" customHeight="1" x14ac:dyDescent="0.2">
      <c r="A5" s="184" t="s">
        <v>94</v>
      </c>
      <c r="B5" s="144"/>
      <c r="C5" s="145"/>
      <c r="D5" s="146"/>
      <c r="E5" s="146"/>
      <c r="F5" s="146"/>
      <c r="G5" s="185"/>
      <c r="AE5" t="s">
        <v>95</v>
      </c>
    </row>
    <row r="7" spans="1:60" ht="38.25" x14ac:dyDescent="0.2">
      <c r="A7" s="186" t="s">
        <v>96</v>
      </c>
      <c r="B7" s="187" t="s">
        <v>97</v>
      </c>
      <c r="C7" s="187" t="s">
        <v>98</v>
      </c>
      <c r="D7" s="186" t="s">
        <v>99</v>
      </c>
      <c r="E7" s="186" t="s">
        <v>100</v>
      </c>
      <c r="F7" s="147" t="s">
        <v>101</v>
      </c>
      <c r="G7" s="186" t="s">
        <v>26</v>
      </c>
      <c r="H7" s="163" t="s">
        <v>27</v>
      </c>
      <c r="I7" s="163" t="s">
        <v>102</v>
      </c>
      <c r="J7" s="163" t="s">
        <v>28</v>
      </c>
      <c r="K7" s="163" t="s">
        <v>103</v>
      </c>
      <c r="L7" s="163" t="s">
        <v>104</v>
      </c>
      <c r="M7" s="163" t="s">
        <v>105</v>
      </c>
      <c r="N7" s="163" t="s">
        <v>106</v>
      </c>
      <c r="O7" s="163" t="s">
        <v>107</v>
      </c>
      <c r="P7" s="163" t="s">
        <v>108</v>
      </c>
      <c r="Q7" s="163" t="s">
        <v>109</v>
      </c>
      <c r="R7" s="163" t="s">
        <v>110</v>
      </c>
      <c r="S7" s="163" t="s">
        <v>111</v>
      </c>
      <c r="T7" s="163" t="s">
        <v>112</v>
      </c>
      <c r="U7" s="152" t="s">
        <v>113</v>
      </c>
    </row>
    <row r="8" spans="1:60" x14ac:dyDescent="0.2">
      <c r="A8" s="164" t="s">
        <v>114</v>
      </c>
      <c r="B8" s="165" t="s">
        <v>287</v>
      </c>
      <c r="C8" s="166" t="s">
        <v>286</v>
      </c>
      <c r="D8" s="167"/>
      <c r="E8" s="168"/>
      <c r="F8" s="188"/>
      <c r="G8" s="198">
        <f>SUMIF(AE9:AE14,"&lt;&gt;NOR",G9:G14)</f>
        <v>0</v>
      </c>
      <c r="H8" s="169"/>
      <c r="I8" s="169">
        <f>SUM(I14:I14)</f>
        <v>3807.81</v>
      </c>
      <c r="J8" s="169"/>
      <c r="K8" s="169">
        <f>SUM(K14:K14)</f>
        <v>3116.99</v>
      </c>
      <c r="L8" s="169"/>
      <c r="M8" s="169">
        <f>SUM(M14:M14)</f>
        <v>0</v>
      </c>
      <c r="N8" s="151"/>
      <c r="O8" s="151">
        <f>SUM(O14:O14)</f>
        <v>0.67074999999999996</v>
      </c>
      <c r="P8" s="151"/>
      <c r="Q8" s="151">
        <f>SUM(Q14:Q14)</f>
        <v>0</v>
      </c>
      <c r="R8" s="151"/>
      <c r="S8" s="151"/>
      <c r="T8" s="164"/>
      <c r="U8" s="151">
        <f>SUM(U14:U14)</f>
        <v>8.68</v>
      </c>
      <c r="AE8" t="s">
        <v>115</v>
      </c>
    </row>
    <row r="9" spans="1:60" x14ac:dyDescent="0.2">
      <c r="A9" s="149">
        <v>1</v>
      </c>
      <c r="B9" s="153" t="s">
        <v>191</v>
      </c>
      <c r="C9" s="176" t="s">
        <v>192</v>
      </c>
      <c r="D9" s="155" t="s">
        <v>117</v>
      </c>
      <c r="E9" s="161">
        <v>23.59</v>
      </c>
      <c r="F9" s="197"/>
      <c r="G9" s="189">
        <f>F9*E9</f>
        <v>0</v>
      </c>
      <c r="H9" s="195"/>
      <c r="I9" s="195"/>
      <c r="J9" s="195"/>
      <c r="K9" s="195"/>
      <c r="L9" s="195"/>
      <c r="M9" s="195"/>
      <c r="N9" s="196"/>
      <c r="O9" s="196"/>
      <c r="P9" s="196"/>
      <c r="Q9" s="196"/>
      <c r="R9" s="196"/>
      <c r="S9" s="196"/>
      <c r="T9" s="194"/>
      <c r="U9" s="196"/>
    </row>
    <row r="10" spans="1:60" x14ac:dyDescent="0.2">
      <c r="A10" s="149">
        <v>2</v>
      </c>
      <c r="B10" s="153" t="s">
        <v>193</v>
      </c>
      <c r="C10" s="176" t="s">
        <v>194</v>
      </c>
      <c r="D10" s="155" t="s">
        <v>117</v>
      </c>
      <c r="E10" s="161">
        <v>44.5</v>
      </c>
      <c r="F10" s="197"/>
      <c r="G10" s="189">
        <f t="shared" ref="G10:G14" si="0">F10*E10</f>
        <v>0</v>
      </c>
      <c r="H10" s="195"/>
      <c r="I10" s="195"/>
      <c r="J10" s="195"/>
      <c r="K10" s="195"/>
      <c r="L10" s="195"/>
      <c r="M10" s="195"/>
      <c r="N10" s="196"/>
      <c r="O10" s="196"/>
      <c r="P10" s="196"/>
      <c r="Q10" s="196"/>
      <c r="R10" s="196"/>
      <c r="S10" s="196"/>
      <c r="T10" s="194"/>
      <c r="U10" s="196"/>
    </row>
    <row r="11" spans="1:60" x14ac:dyDescent="0.2">
      <c r="A11" s="149">
        <v>3</v>
      </c>
      <c r="B11" s="153" t="s">
        <v>156</v>
      </c>
      <c r="C11" s="176" t="s">
        <v>195</v>
      </c>
      <c r="D11" s="155" t="s">
        <v>117</v>
      </c>
      <c r="E11" s="161">
        <v>18.64</v>
      </c>
      <c r="F11" s="197"/>
      <c r="G11" s="189">
        <f t="shared" si="0"/>
        <v>0</v>
      </c>
      <c r="H11" s="195"/>
      <c r="I11" s="195"/>
      <c r="J11" s="195"/>
      <c r="K11" s="195"/>
      <c r="L11" s="195"/>
      <c r="M11" s="195"/>
      <c r="N11" s="196"/>
      <c r="O11" s="196"/>
      <c r="P11" s="196"/>
      <c r="Q11" s="196"/>
      <c r="R11" s="196"/>
      <c r="S11" s="196"/>
      <c r="T11" s="194"/>
      <c r="U11" s="196"/>
    </row>
    <row r="12" spans="1:60" x14ac:dyDescent="0.2">
      <c r="A12" s="149">
        <v>4</v>
      </c>
      <c r="B12" s="153" t="s">
        <v>156</v>
      </c>
      <c r="C12" s="176" t="s">
        <v>196</v>
      </c>
      <c r="D12" s="155" t="s">
        <v>117</v>
      </c>
      <c r="E12" s="161">
        <v>22.047999999999998</v>
      </c>
      <c r="F12" s="197"/>
      <c r="G12" s="189">
        <f t="shared" si="0"/>
        <v>0</v>
      </c>
      <c r="H12" s="195"/>
      <c r="I12" s="195"/>
      <c r="J12" s="195"/>
      <c r="K12" s="195"/>
      <c r="L12" s="195"/>
      <c r="M12" s="195"/>
      <c r="N12" s="196"/>
      <c r="O12" s="196"/>
      <c r="P12" s="196"/>
      <c r="Q12" s="196"/>
      <c r="R12" s="196"/>
      <c r="S12" s="196"/>
      <c r="T12" s="194"/>
      <c r="U12" s="196"/>
    </row>
    <row r="13" spans="1:60" x14ac:dyDescent="0.2">
      <c r="A13" s="149">
        <v>5</v>
      </c>
      <c r="B13" s="153" t="s">
        <v>157</v>
      </c>
      <c r="C13" s="176" t="s">
        <v>197</v>
      </c>
      <c r="D13" s="155" t="s">
        <v>117</v>
      </c>
      <c r="E13" s="161">
        <v>82.22</v>
      </c>
      <c r="F13" s="197"/>
      <c r="G13" s="189">
        <f t="shared" si="0"/>
        <v>0</v>
      </c>
      <c r="H13" s="195"/>
      <c r="I13" s="195"/>
      <c r="J13" s="195"/>
      <c r="K13" s="195"/>
      <c r="L13" s="195"/>
      <c r="M13" s="195"/>
      <c r="N13" s="196"/>
      <c r="O13" s="196"/>
      <c r="P13" s="196"/>
      <c r="Q13" s="196"/>
      <c r="R13" s="196"/>
      <c r="S13" s="196"/>
      <c r="T13" s="194"/>
      <c r="U13" s="196"/>
    </row>
    <row r="14" spans="1:60" outlineLevel="1" x14ac:dyDescent="0.2">
      <c r="A14" s="149">
        <v>6</v>
      </c>
      <c r="B14" s="181">
        <v>346244311</v>
      </c>
      <c r="C14" s="176" t="s">
        <v>198</v>
      </c>
      <c r="D14" s="155" t="s">
        <v>117</v>
      </c>
      <c r="E14" s="161">
        <v>1.28</v>
      </c>
      <c r="F14" s="189"/>
      <c r="G14" s="189">
        <f t="shared" si="0"/>
        <v>0</v>
      </c>
      <c r="H14" s="161">
        <v>2974.85</v>
      </c>
      <c r="I14" s="161">
        <f>ROUND(E14*H14,2)</f>
        <v>3807.81</v>
      </c>
      <c r="J14" s="161">
        <v>2435.15</v>
      </c>
      <c r="K14" s="161">
        <f>ROUND(E14*J14,2)</f>
        <v>3116.99</v>
      </c>
      <c r="L14" s="161">
        <v>21</v>
      </c>
      <c r="M14" s="161">
        <f>G14*(1+L14/100)</f>
        <v>0</v>
      </c>
      <c r="N14" s="156">
        <v>0.52402000000000004</v>
      </c>
      <c r="O14" s="156">
        <f>ROUND(E14*N14,5)</f>
        <v>0.67074999999999996</v>
      </c>
      <c r="P14" s="156">
        <v>0</v>
      </c>
      <c r="Q14" s="156">
        <f>ROUND(E14*P14,5)</f>
        <v>0</v>
      </c>
      <c r="R14" s="156"/>
      <c r="S14" s="156"/>
      <c r="T14" s="157">
        <v>6.7830000000000004</v>
      </c>
      <c r="U14" s="156">
        <f>ROUND(E14*T14,2)</f>
        <v>8.68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116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50" t="s">
        <v>114</v>
      </c>
      <c r="B15" s="154" t="s">
        <v>55</v>
      </c>
      <c r="C15" s="177" t="s">
        <v>56</v>
      </c>
      <c r="D15" s="158"/>
      <c r="E15" s="162"/>
      <c r="F15" s="190"/>
      <c r="G15" s="199">
        <f>SUMIF(AE16:AE16,"&lt;&gt;NOR",G16:G16)</f>
        <v>0</v>
      </c>
      <c r="H15" s="162"/>
      <c r="I15" s="162">
        <f>SUM(I16:I16)</f>
        <v>2103.96</v>
      </c>
      <c r="J15" s="162"/>
      <c r="K15" s="162">
        <f>SUM(K16:K16)</f>
        <v>3258.29</v>
      </c>
      <c r="L15" s="162"/>
      <c r="M15" s="162">
        <f>SUM(M16:M16)</f>
        <v>0</v>
      </c>
      <c r="N15" s="159"/>
      <c r="O15" s="159">
        <f>SUM(O16:O16)</f>
        <v>7.0309999999999997E-2</v>
      </c>
      <c r="P15" s="159"/>
      <c r="Q15" s="159">
        <f>SUM(Q16:Q16)</f>
        <v>0</v>
      </c>
      <c r="R15" s="159"/>
      <c r="S15" s="159"/>
      <c r="T15" s="160"/>
      <c r="U15" s="159">
        <f>SUM(U16:U16)</f>
        <v>9.52</v>
      </c>
      <c r="AE15" t="s">
        <v>115</v>
      </c>
    </row>
    <row r="16" spans="1:60" outlineLevel="1" x14ac:dyDescent="0.2">
      <c r="A16" s="149">
        <v>7</v>
      </c>
      <c r="B16" s="153" t="s">
        <v>187</v>
      </c>
      <c r="C16" s="176" t="s">
        <v>188</v>
      </c>
      <c r="D16" s="155" t="s">
        <v>117</v>
      </c>
      <c r="E16" s="192">
        <v>44.5</v>
      </c>
      <c r="F16" s="189"/>
      <c r="G16" s="189">
        <f>F16*E16</f>
        <v>0</v>
      </c>
      <c r="H16" s="161">
        <v>47.28</v>
      </c>
      <c r="I16" s="161">
        <f>ROUND(E16*H16,2)</f>
        <v>2103.96</v>
      </c>
      <c r="J16" s="161">
        <v>73.22</v>
      </c>
      <c r="K16" s="161">
        <f>ROUND(E16*J16,2)</f>
        <v>3258.29</v>
      </c>
      <c r="L16" s="161">
        <v>21</v>
      </c>
      <c r="M16" s="161">
        <f>G16*(1+L16/100)</f>
        <v>0</v>
      </c>
      <c r="N16" s="156">
        <v>1.58E-3</v>
      </c>
      <c r="O16" s="156">
        <f>ROUND(E16*N16,5)</f>
        <v>7.0309999999999997E-2</v>
      </c>
      <c r="P16" s="156">
        <v>0</v>
      </c>
      <c r="Q16" s="156">
        <f>ROUND(E16*P16,5)</f>
        <v>0</v>
      </c>
      <c r="R16" s="156"/>
      <c r="S16" s="156"/>
      <c r="T16" s="157">
        <v>0.214</v>
      </c>
      <c r="U16" s="156">
        <f>ROUND(E16*T16,2)</f>
        <v>9.52</v>
      </c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116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50" t="s">
        <v>114</v>
      </c>
      <c r="B17" s="154" t="s">
        <v>57</v>
      </c>
      <c r="C17" s="177" t="s">
        <v>58</v>
      </c>
      <c r="D17" s="158"/>
      <c r="E17" s="162"/>
      <c r="F17" s="190"/>
      <c r="G17" s="199">
        <f>SUMIF(AE18:AE18,"&lt;&gt;NOR",G18:G18)</f>
        <v>0</v>
      </c>
      <c r="H17" s="162"/>
      <c r="I17" s="162">
        <f>SUM(I18:I18)</f>
        <v>64.53</v>
      </c>
      <c r="J17" s="162"/>
      <c r="K17" s="162">
        <f>SUM(K18:K18)</f>
        <v>4407.7299999999996</v>
      </c>
      <c r="L17" s="162"/>
      <c r="M17" s="162">
        <f>SUM(M18:M18)</f>
        <v>0</v>
      </c>
      <c r="N17" s="159"/>
      <c r="O17" s="159">
        <f>SUM(O18:O18)</f>
        <v>1.7799999999999999E-3</v>
      </c>
      <c r="P17" s="159"/>
      <c r="Q17" s="159">
        <f>SUM(Q18:Q18)</f>
        <v>0</v>
      </c>
      <c r="R17" s="159"/>
      <c r="S17" s="159"/>
      <c r="T17" s="160"/>
      <c r="U17" s="159">
        <f>SUM(U18:U18)</f>
        <v>13.71</v>
      </c>
      <c r="AE17" t="s">
        <v>115</v>
      </c>
    </row>
    <row r="18" spans="1:60" outlineLevel="1" x14ac:dyDescent="0.2">
      <c r="A18" s="149">
        <v>8</v>
      </c>
      <c r="B18" s="153" t="s">
        <v>120</v>
      </c>
      <c r="C18" s="176" t="s">
        <v>121</v>
      </c>
      <c r="D18" s="155" t="s">
        <v>117</v>
      </c>
      <c r="E18" s="192">
        <v>44.5</v>
      </c>
      <c r="F18" s="189"/>
      <c r="G18" s="189">
        <f>F18*E18</f>
        <v>0</v>
      </c>
      <c r="H18" s="161">
        <v>1.45</v>
      </c>
      <c r="I18" s="161">
        <f>ROUND(E18*H18,2)</f>
        <v>64.53</v>
      </c>
      <c r="J18" s="161">
        <v>99.05</v>
      </c>
      <c r="K18" s="161">
        <f>ROUND(E18*J18,2)</f>
        <v>4407.7299999999996</v>
      </c>
      <c r="L18" s="161">
        <v>21</v>
      </c>
      <c r="M18" s="161">
        <f>G18*(1+L18/100)</f>
        <v>0</v>
      </c>
      <c r="N18" s="156">
        <v>4.0000000000000003E-5</v>
      </c>
      <c r="O18" s="156">
        <f>ROUND(E18*N18,5)</f>
        <v>1.7799999999999999E-3</v>
      </c>
      <c r="P18" s="156">
        <v>0</v>
      </c>
      <c r="Q18" s="156">
        <f>ROUND(E18*P18,5)</f>
        <v>0</v>
      </c>
      <c r="R18" s="156"/>
      <c r="S18" s="156"/>
      <c r="T18" s="157">
        <v>0.308</v>
      </c>
      <c r="U18" s="156">
        <f>ROUND(E18*T18,2)</f>
        <v>13.71</v>
      </c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116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50" t="s">
        <v>114</v>
      </c>
      <c r="B19" s="154" t="s">
        <v>59</v>
      </c>
      <c r="C19" s="177" t="s">
        <v>60</v>
      </c>
      <c r="D19" s="158"/>
      <c r="E19" s="162"/>
      <c r="F19" s="190"/>
      <c r="G19" s="199">
        <f>SUMIF(AE20:AE23,"&lt;&gt;NOR",G20:G23)</f>
        <v>0</v>
      </c>
      <c r="H19" s="162"/>
      <c r="I19" s="162">
        <f>SUM(I20:I21)</f>
        <v>589.25</v>
      </c>
      <c r="J19" s="162"/>
      <c r="K19" s="162">
        <f>SUM(K20:K21)</f>
        <v>5363.07</v>
      </c>
      <c r="L19" s="162"/>
      <c r="M19" s="162">
        <f>SUM(M20:M21)</f>
        <v>0</v>
      </c>
      <c r="N19" s="159"/>
      <c r="O19" s="159">
        <f>SUM(O20:O21)</f>
        <v>2.4820000000000002E-2</v>
      </c>
      <c r="P19" s="159"/>
      <c r="Q19" s="159">
        <f>SUM(Q20:Q21)</f>
        <v>2.4403199999999998</v>
      </c>
      <c r="R19" s="159"/>
      <c r="S19" s="159"/>
      <c r="T19" s="160"/>
      <c r="U19" s="159">
        <f>SUM(U20:U21)</f>
        <v>17.29</v>
      </c>
      <c r="AE19" t="s">
        <v>115</v>
      </c>
    </row>
    <row r="20" spans="1:60" ht="22.5" outlineLevel="1" x14ac:dyDescent="0.2">
      <c r="A20" s="149">
        <v>9</v>
      </c>
      <c r="B20" s="153" t="s">
        <v>158</v>
      </c>
      <c r="C20" s="176" t="s">
        <v>159</v>
      </c>
      <c r="D20" s="155" t="s">
        <v>117</v>
      </c>
      <c r="E20" s="161">
        <v>12.82</v>
      </c>
      <c r="F20" s="189"/>
      <c r="G20" s="189">
        <f>F20*E20</f>
        <v>0</v>
      </c>
      <c r="H20" s="161">
        <v>27.85</v>
      </c>
      <c r="I20" s="161">
        <f>ROUND(E20*H20,2)</f>
        <v>357.04</v>
      </c>
      <c r="J20" s="161">
        <v>290.64999999999998</v>
      </c>
      <c r="K20" s="161">
        <f>ROUND(E20*J20,2)</f>
        <v>3726.13</v>
      </c>
      <c r="L20" s="161">
        <v>21</v>
      </c>
      <c r="M20" s="161">
        <f>G20*(1+L20/100)</f>
        <v>0</v>
      </c>
      <c r="N20" s="156">
        <v>1.17E-3</v>
      </c>
      <c r="O20" s="156">
        <f>ROUND(E20*N20,5)</f>
        <v>1.4999999999999999E-2</v>
      </c>
      <c r="P20" s="156">
        <v>7.5999999999999998E-2</v>
      </c>
      <c r="Q20" s="156">
        <f>ROUND(E20*P20,5)</f>
        <v>0.97431999999999996</v>
      </c>
      <c r="R20" s="156"/>
      <c r="S20" s="156"/>
      <c r="T20" s="157">
        <v>0.93899999999999995</v>
      </c>
      <c r="U20" s="156">
        <f>ROUND(E20*T20,2)</f>
        <v>12.04</v>
      </c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116</v>
      </c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49">
        <v>10</v>
      </c>
      <c r="B21" s="181">
        <v>767581801</v>
      </c>
      <c r="C21" s="176" t="s">
        <v>199</v>
      </c>
      <c r="D21" s="155" t="s">
        <v>117</v>
      </c>
      <c r="E21" s="161">
        <v>14.66</v>
      </c>
      <c r="F21" s="189"/>
      <c r="G21" s="189">
        <f>F21*E21</f>
        <v>0</v>
      </c>
      <c r="H21" s="161">
        <v>15.84</v>
      </c>
      <c r="I21" s="161">
        <f>ROUND(E21*H21,2)</f>
        <v>232.21</v>
      </c>
      <c r="J21" s="161">
        <v>111.66</v>
      </c>
      <c r="K21" s="161">
        <f>ROUND(E21*J21,2)</f>
        <v>1636.94</v>
      </c>
      <c r="L21" s="161">
        <v>21</v>
      </c>
      <c r="M21" s="161">
        <f>G21*(1+L21/100)</f>
        <v>0</v>
      </c>
      <c r="N21" s="156">
        <v>6.7000000000000002E-4</v>
      </c>
      <c r="O21" s="156">
        <f>ROUND(E21*N21,5)</f>
        <v>9.8200000000000006E-3</v>
      </c>
      <c r="P21" s="156">
        <v>0.1</v>
      </c>
      <c r="Q21" s="156">
        <f>ROUND(E21*P21,5)</f>
        <v>1.466</v>
      </c>
      <c r="R21" s="156"/>
      <c r="S21" s="156"/>
      <c r="T21" s="157">
        <v>0.35799999999999998</v>
      </c>
      <c r="U21" s="156">
        <f>ROUND(E21*T21,2)</f>
        <v>5.25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116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49">
        <v>11</v>
      </c>
      <c r="B22" s="181">
        <v>962031131</v>
      </c>
      <c r="C22" s="176" t="s">
        <v>200</v>
      </c>
      <c r="D22" s="155" t="s">
        <v>117</v>
      </c>
      <c r="E22" s="161">
        <v>1.28</v>
      </c>
      <c r="F22" s="189"/>
      <c r="G22" s="189">
        <f>F22*E22</f>
        <v>0</v>
      </c>
      <c r="H22" s="161"/>
      <c r="I22" s="161"/>
      <c r="J22" s="161"/>
      <c r="K22" s="161"/>
      <c r="L22" s="161"/>
      <c r="M22" s="161"/>
      <c r="N22" s="156"/>
      <c r="O22" s="156"/>
      <c r="P22" s="156"/>
      <c r="Q22" s="156"/>
      <c r="R22" s="156"/>
      <c r="S22" s="156"/>
      <c r="T22" s="157"/>
      <c r="U22" s="156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49">
        <v>12</v>
      </c>
      <c r="B23" s="181">
        <v>952902121</v>
      </c>
      <c r="C23" s="176" t="s">
        <v>201</v>
      </c>
      <c r="D23" s="155" t="s">
        <v>117</v>
      </c>
      <c r="E23" s="161">
        <v>31.47</v>
      </c>
      <c r="F23" s="189"/>
      <c r="G23" s="189">
        <f>F23*E23</f>
        <v>0</v>
      </c>
      <c r="H23" s="161"/>
      <c r="I23" s="161"/>
      <c r="J23" s="161"/>
      <c r="K23" s="161"/>
      <c r="L23" s="161"/>
      <c r="M23" s="161"/>
      <c r="N23" s="156"/>
      <c r="O23" s="156"/>
      <c r="P23" s="156"/>
      <c r="Q23" s="156"/>
      <c r="R23" s="156"/>
      <c r="S23" s="156"/>
      <c r="T23" s="157"/>
      <c r="U23" s="156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50" t="s">
        <v>114</v>
      </c>
      <c r="B24" s="154" t="s">
        <v>61</v>
      </c>
      <c r="C24" s="177" t="s">
        <v>62</v>
      </c>
      <c r="D24" s="158"/>
      <c r="E24" s="162"/>
      <c r="F24" s="190"/>
      <c r="G24" s="199">
        <f>SUMIF(AE25:AE31,"&lt;&gt;NOR",G25:G31)</f>
        <v>0</v>
      </c>
      <c r="H24" s="162"/>
      <c r="I24" s="162">
        <f>SUM(I25:I31)</f>
        <v>0</v>
      </c>
      <c r="J24" s="162"/>
      <c r="K24" s="162">
        <f>SUM(K25:K31)</f>
        <v>6620.56</v>
      </c>
      <c r="L24" s="162"/>
      <c r="M24" s="162">
        <f>SUM(M25:M31)</f>
        <v>0</v>
      </c>
      <c r="N24" s="159"/>
      <c r="O24" s="159">
        <f>SUM(O25:O31)</f>
        <v>0</v>
      </c>
      <c r="P24" s="159"/>
      <c r="Q24" s="159">
        <f>SUM(Q25:Q31)</f>
        <v>2.4729199999999998</v>
      </c>
      <c r="R24" s="159"/>
      <c r="S24" s="159"/>
      <c r="T24" s="160"/>
      <c r="U24" s="159">
        <f>SUM(U25:U31)</f>
        <v>23.18</v>
      </c>
      <c r="AE24" t="s">
        <v>115</v>
      </c>
    </row>
    <row r="25" spans="1:60" outlineLevel="1" x14ac:dyDescent="0.2">
      <c r="A25" s="149">
        <v>13</v>
      </c>
      <c r="B25" s="153" t="s">
        <v>122</v>
      </c>
      <c r="C25" s="176" t="s">
        <v>160</v>
      </c>
      <c r="D25" s="155" t="s">
        <v>117</v>
      </c>
      <c r="E25" s="161">
        <v>18.64</v>
      </c>
      <c r="F25" s="189"/>
      <c r="G25" s="189">
        <f>F25*E25</f>
        <v>0</v>
      </c>
      <c r="H25" s="161">
        <v>0</v>
      </c>
      <c r="I25" s="161">
        <f t="shared" ref="I25:I31" si="1">ROUND(E25*H25,2)</f>
        <v>0</v>
      </c>
      <c r="J25" s="161">
        <v>91.7</v>
      </c>
      <c r="K25" s="161">
        <f t="shared" ref="K25:K31" si="2">ROUND(E25*J25,2)</f>
        <v>1709.29</v>
      </c>
      <c r="L25" s="161">
        <v>21</v>
      </c>
      <c r="M25" s="161">
        <f t="shared" ref="M25:M31" si="3">G25*(1+L25/100)</f>
        <v>0</v>
      </c>
      <c r="N25" s="156">
        <v>0</v>
      </c>
      <c r="O25" s="156">
        <f t="shared" ref="O25:O31" si="4">ROUND(E25*N25,5)</f>
        <v>0</v>
      </c>
      <c r="P25" s="156">
        <v>6.8000000000000005E-2</v>
      </c>
      <c r="Q25" s="156">
        <f t="shared" ref="Q25:Q31" si="5">ROUND(E25*P25,5)</f>
        <v>1.26752</v>
      </c>
      <c r="R25" s="156"/>
      <c r="S25" s="156"/>
      <c r="T25" s="157">
        <v>0.3</v>
      </c>
      <c r="U25" s="156">
        <f t="shared" ref="U25:U31" si="6">ROUND(E25*T25,2)</f>
        <v>5.59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116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49">
        <v>14</v>
      </c>
      <c r="B26" s="153" t="s">
        <v>123</v>
      </c>
      <c r="C26" s="176" t="s">
        <v>124</v>
      </c>
      <c r="D26" s="155" t="s">
        <v>125</v>
      </c>
      <c r="E26" s="161">
        <v>2.94</v>
      </c>
      <c r="F26" s="189"/>
      <c r="G26" s="189">
        <f t="shared" ref="G26:G31" si="7">F26*E26</f>
        <v>0</v>
      </c>
      <c r="H26" s="161">
        <v>0</v>
      </c>
      <c r="I26" s="161">
        <f t="shared" si="1"/>
        <v>0</v>
      </c>
      <c r="J26" s="161">
        <v>91.7</v>
      </c>
      <c r="K26" s="161">
        <f t="shared" si="2"/>
        <v>269.60000000000002</v>
      </c>
      <c r="L26" s="161">
        <v>21</v>
      </c>
      <c r="M26" s="161">
        <f t="shared" si="3"/>
        <v>0</v>
      </c>
      <c r="N26" s="156">
        <v>0</v>
      </c>
      <c r="O26" s="156">
        <f t="shared" si="4"/>
        <v>0</v>
      </c>
      <c r="P26" s="156">
        <v>6.8000000000000005E-2</v>
      </c>
      <c r="Q26" s="156">
        <f t="shared" si="5"/>
        <v>0.19991999999999999</v>
      </c>
      <c r="R26" s="156"/>
      <c r="S26" s="156"/>
      <c r="T26" s="157">
        <v>0.3</v>
      </c>
      <c r="U26" s="156">
        <f t="shared" si="6"/>
        <v>0.88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116</v>
      </c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49">
        <v>15</v>
      </c>
      <c r="B27" s="153" t="s">
        <v>202</v>
      </c>
      <c r="C27" s="176" t="s">
        <v>203</v>
      </c>
      <c r="D27" s="155" t="s">
        <v>125</v>
      </c>
      <c r="E27" s="161">
        <v>8.82</v>
      </c>
      <c r="F27" s="189"/>
      <c r="G27" s="189">
        <f t="shared" si="7"/>
        <v>0</v>
      </c>
      <c r="H27" s="161">
        <v>0</v>
      </c>
      <c r="I27" s="161">
        <f t="shared" si="1"/>
        <v>0</v>
      </c>
      <c r="J27" s="161">
        <v>91.7</v>
      </c>
      <c r="K27" s="161">
        <f t="shared" si="2"/>
        <v>808.79</v>
      </c>
      <c r="L27" s="161">
        <v>21</v>
      </c>
      <c r="M27" s="161">
        <f t="shared" si="3"/>
        <v>0</v>
      </c>
      <c r="N27" s="156">
        <v>0</v>
      </c>
      <c r="O27" s="156">
        <f t="shared" si="4"/>
        <v>0</v>
      </c>
      <c r="P27" s="156">
        <v>6.8000000000000005E-2</v>
      </c>
      <c r="Q27" s="156">
        <f t="shared" si="5"/>
        <v>0.59975999999999996</v>
      </c>
      <c r="R27" s="156"/>
      <c r="S27" s="156"/>
      <c r="T27" s="157">
        <v>0.3</v>
      </c>
      <c r="U27" s="156">
        <f t="shared" si="6"/>
        <v>2.65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116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49">
        <v>16</v>
      </c>
      <c r="B28" s="153" t="s">
        <v>126</v>
      </c>
      <c r="C28" s="176" t="s">
        <v>127</v>
      </c>
      <c r="D28" s="155" t="s">
        <v>125</v>
      </c>
      <c r="E28" s="161">
        <v>8.82</v>
      </c>
      <c r="F28" s="189"/>
      <c r="G28" s="189">
        <f t="shared" si="7"/>
        <v>0</v>
      </c>
      <c r="H28" s="161">
        <v>0</v>
      </c>
      <c r="I28" s="161">
        <f t="shared" si="1"/>
        <v>0</v>
      </c>
      <c r="J28" s="161">
        <v>70.900000000000006</v>
      </c>
      <c r="K28" s="161">
        <f t="shared" si="2"/>
        <v>625.34</v>
      </c>
      <c r="L28" s="161">
        <v>21</v>
      </c>
      <c r="M28" s="161">
        <f t="shared" si="3"/>
        <v>0</v>
      </c>
      <c r="N28" s="156">
        <v>0</v>
      </c>
      <c r="O28" s="156">
        <f t="shared" si="4"/>
        <v>0</v>
      </c>
      <c r="P28" s="156">
        <v>4.5999999999999999E-2</v>
      </c>
      <c r="Q28" s="156">
        <f t="shared" si="5"/>
        <v>0.40572000000000003</v>
      </c>
      <c r="R28" s="156"/>
      <c r="S28" s="156"/>
      <c r="T28" s="157">
        <v>0.26</v>
      </c>
      <c r="U28" s="156">
        <f t="shared" si="6"/>
        <v>2.29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116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49">
        <v>17</v>
      </c>
      <c r="B29" s="153" t="s">
        <v>128</v>
      </c>
      <c r="C29" s="176" t="s">
        <v>129</v>
      </c>
      <c r="D29" s="155" t="s">
        <v>125</v>
      </c>
      <c r="E29" s="161">
        <v>2.94</v>
      </c>
      <c r="F29" s="189"/>
      <c r="G29" s="189">
        <f t="shared" si="7"/>
        <v>0</v>
      </c>
      <c r="H29" s="161">
        <v>0</v>
      </c>
      <c r="I29" s="161">
        <f t="shared" si="1"/>
        <v>0</v>
      </c>
      <c r="J29" s="161">
        <v>257</v>
      </c>
      <c r="K29" s="161">
        <f t="shared" si="2"/>
        <v>755.58</v>
      </c>
      <c r="L29" s="161">
        <v>21</v>
      </c>
      <c r="M29" s="161">
        <f t="shared" si="3"/>
        <v>0</v>
      </c>
      <c r="N29" s="156">
        <v>0</v>
      </c>
      <c r="O29" s="156">
        <f t="shared" si="4"/>
        <v>0</v>
      </c>
      <c r="P29" s="156">
        <v>0</v>
      </c>
      <c r="Q29" s="156">
        <f t="shared" si="5"/>
        <v>0</v>
      </c>
      <c r="R29" s="156"/>
      <c r="S29" s="156"/>
      <c r="T29" s="157">
        <v>0.94199999999999995</v>
      </c>
      <c r="U29" s="156">
        <f t="shared" si="6"/>
        <v>2.77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116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49">
        <v>18</v>
      </c>
      <c r="B30" s="153" t="s">
        <v>190</v>
      </c>
      <c r="C30" s="176" t="s">
        <v>204</v>
      </c>
      <c r="D30" s="155" t="s">
        <v>125</v>
      </c>
      <c r="E30" s="161">
        <v>29.4</v>
      </c>
      <c r="F30" s="189"/>
      <c r="G30" s="189">
        <f t="shared" si="7"/>
        <v>0</v>
      </c>
      <c r="H30" s="161">
        <v>0</v>
      </c>
      <c r="I30" s="161">
        <f t="shared" si="1"/>
        <v>0</v>
      </c>
      <c r="J30" s="161">
        <v>28.6</v>
      </c>
      <c r="K30" s="161">
        <f t="shared" si="2"/>
        <v>840.84</v>
      </c>
      <c r="L30" s="161">
        <v>21</v>
      </c>
      <c r="M30" s="161">
        <f t="shared" si="3"/>
        <v>0</v>
      </c>
      <c r="N30" s="156">
        <v>0</v>
      </c>
      <c r="O30" s="156">
        <f t="shared" si="4"/>
        <v>0</v>
      </c>
      <c r="P30" s="156">
        <v>0</v>
      </c>
      <c r="Q30" s="156">
        <f t="shared" si="5"/>
        <v>0</v>
      </c>
      <c r="R30" s="156"/>
      <c r="S30" s="156"/>
      <c r="T30" s="157">
        <v>0.105</v>
      </c>
      <c r="U30" s="156">
        <f t="shared" si="6"/>
        <v>3.09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116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49">
        <v>19</v>
      </c>
      <c r="B31" s="153" t="s">
        <v>161</v>
      </c>
      <c r="C31" s="176" t="s">
        <v>205</v>
      </c>
      <c r="D31" s="155" t="s">
        <v>125</v>
      </c>
      <c r="E31" s="161">
        <v>2.94</v>
      </c>
      <c r="F31" s="189"/>
      <c r="G31" s="189">
        <f t="shared" si="7"/>
        <v>0</v>
      </c>
      <c r="H31" s="161">
        <v>0</v>
      </c>
      <c r="I31" s="161">
        <f t="shared" si="1"/>
        <v>0</v>
      </c>
      <c r="J31" s="161">
        <v>548</v>
      </c>
      <c r="K31" s="161">
        <f t="shared" si="2"/>
        <v>1611.12</v>
      </c>
      <c r="L31" s="161">
        <v>21</v>
      </c>
      <c r="M31" s="161">
        <f t="shared" si="3"/>
        <v>0</v>
      </c>
      <c r="N31" s="156">
        <v>0</v>
      </c>
      <c r="O31" s="156">
        <f t="shared" si="4"/>
        <v>0</v>
      </c>
      <c r="P31" s="156">
        <v>0</v>
      </c>
      <c r="Q31" s="156">
        <f t="shared" si="5"/>
        <v>0</v>
      </c>
      <c r="R31" s="156"/>
      <c r="S31" s="156"/>
      <c r="T31" s="157">
        <v>2.0089999999999999</v>
      </c>
      <c r="U31" s="156">
        <f t="shared" si="6"/>
        <v>5.91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116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50" t="s">
        <v>114</v>
      </c>
      <c r="B32" s="154" t="s">
        <v>63</v>
      </c>
      <c r="C32" s="177" t="s">
        <v>152</v>
      </c>
      <c r="D32" s="158"/>
      <c r="E32" s="162"/>
      <c r="F32" s="190"/>
      <c r="G32" s="199">
        <f>SUMIF(AE33:AE33,"&lt;&gt;NOR",G33:G33)</f>
        <v>0</v>
      </c>
      <c r="H32" s="162"/>
      <c r="I32" s="162">
        <f>SUM(I33:I33)</f>
        <v>0</v>
      </c>
      <c r="J32" s="162"/>
      <c r="K32" s="162">
        <f>SUM(K33:K33)</f>
        <v>2893.58</v>
      </c>
      <c r="L32" s="162"/>
      <c r="M32" s="162">
        <f>SUM(M33:M33)</f>
        <v>0</v>
      </c>
      <c r="N32" s="159"/>
      <c r="O32" s="159">
        <f>SUM(O33:O33)</f>
        <v>0</v>
      </c>
      <c r="P32" s="159"/>
      <c r="Q32" s="159">
        <f>SUM(Q33:Q33)</f>
        <v>0</v>
      </c>
      <c r="R32" s="159"/>
      <c r="S32" s="159"/>
      <c r="T32" s="160"/>
      <c r="U32" s="159">
        <f>SUM(U33:U33)</f>
        <v>7.68</v>
      </c>
      <c r="AE32" t="s">
        <v>115</v>
      </c>
    </row>
    <row r="33" spans="1:60" outlineLevel="1" x14ac:dyDescent="0.2">
      <c r="A33" s="149">
        <v>20</v>
      </c>
      <c r="B33" s="153" t="s">
        <v>189</v>
      </c>
      <c r="C33" s="176" t="s">
        <v>166</v>
      </c>
      <c r="D33" s="155" t="s">
        <v>125</v>
      </c>
      <c r="E33" s="192">
        <v>2.98</v>
      </c>
      <c r="F33" s="189"/>
      <c r="G33" s="189">
        <f>F33*E33</f>
        <v>0</v>
      </c>
      <c r="H33" s="161">
        <v>0</v>
      </c>
      <c r="I33" s="161">
        <f>ROUND(E33*H33,2)</f>
        <v>0</v>
      </c>
      <c r="J33" s="161">
        <v>971</v>
      </c>
      <c r="K33" s="161">
        <f>ROUND(E33*J33,2)</f>
        <v>2893.58</v>
      </c>
      <c r="L33" s="161">
        <v>21</v>
      </c>
      <c r="M33" s="161">
        <f>G33*(1+L33/100)</f>
        <v>0</v>
      </c>
      <c r="N33" s="156">
        <v>0</v>
      </c>
      <c r="O33" s="156">
        <f>ROUND(E33*N33,5)</f>
        <v>0</v>
      </c>
      <c r="P33" s="156">
        <v>0</v>
      </c>
      <c r="Q33" s="156">
        <f>ROUND(E33*P33,5)</f>
        <v>0</v>
      </c>
      <c r="R33" s="156"/>
      <c r="S33" s="156"/>
      <c r="T33" s="157">
        <v>2.577</v>
      </c>
      <c r="U33" s="156">
        <f>ROUND(E33*T33,2)</f>
        <v>7.68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116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50" t="s">
        <v>114</v>
      </c>
      <c r="B34" s="193">
        <v>711</v>
      </c>
      <c r="C34" s="177" t="s">
        <v>206</v>
      </c>
      <c r="D34" s="158"/>
      <c r="E34" s="162"/>
      <c r="F34" s="190"/>
      <c r="G34" s="199">
        <f>SUMIF(AE35:AE37,"&lt;&gt;NOR",G35:G37)</f>
        <v>0</v>
      </c>
      <c r="H34" s="162"/>
      <c r="I34" s="162">
        <f>SUM(I35:I37)</f>
        <v>5183.4400000000005</v>
      </c>
      <c r="J34" s="162"/>
      <c r="K34" s="162">
        <f>SUM(K35:K37)</f>
        <v>11373.599999999999</v>
      </c>
      <c r="L34" s="162"/>
      <c r="M34" s="162">
        <f>SUM(M35:M37)</f>
        <v>0</v>
      </c>
      <c r="N34" s="159"/>
      <c r="O34" s="159">
        <f>SUM(O35:O37)</f>
        <v>3.5720000000000002E-2</v>
      </c>
      <c r="P34" s="159"/>
      <c r="Q34" s="159">
        <f>SUM(Q35:Q37)</f>
        <v>0</v>
      </c>
      <c r="R34" s="159"/>
      <c r="S34" s="159"/>
      <c r="T34" s="160"/>
      <c r="U34" s="159">
        <f>SUM(U35:U37)</f>
        <v>27.4</v>
      </c>
      <c r="AE34" t="s">
        <v>115</v>
      </c>
    </row>
    <row r="35" spans="1:60" ht="22.5" outlineLevel="1" x14ac:dyDescent="0.2">
      <c r="A35" s="149">
        <v>21</v>
      </c>
      <c r="B35" s="153" t="s">
        <v>208</v>
      </c>
      <c r="C35" s="176" t="s">
        <v>209</v>
      </c>
      <c r="D35" s="155" t="s">
        <v>117</v>
      </c>
      <c r="E35" s="161">
        <v>9.4499999999999993</v>
      </c>
      <c r="F35" s="189"/>
      <c r="G35" s="189">
        <f>F35*E35</f>
        <v>0</v>
      </c>
      <c r="H35" s="161">
        <v>213</v>
      </c>
      <c r="I35" s="161">
        <f t="shared" ref="I35:I37" si="8">ROUND(E35*H35,2)</f>
        <v>2012.85</v>
      </c>
      <c r="J35" s="161">
        <v>486</v>
      </c>
      <c r="K35" s="161">
        <f t="shared" ref="K35:K37" si="9">ROUND(E35*J35,2)</f>
        <v>4592.7</v>
      </c>
      <c r="L35" s="161">
        <v>21</v>
      </c>
      <c r="M35" s="161">
        <f t="shared" ref="M35:M37" si="10">G35*(1+L35/100)</f>
        <v>0</v>
      </c>
      <c r="N35" s="156">
        <v>1.5200000000000001E-3</v>
      </c>
      <c r="O35" s="156">
        <f t="shared" ref="O35:O37" si="11">ROUND(E35*N35,5)</f>
        <v>1.436E-2</v>
      </c>
      <c r="P35" s="156">
        <v>0</v>
      </c>
      <c r="Q35" s="156">
        <f t="shared" ref="Q35:Q37" si="12">ROUND(E35*P35,5)</f>
        <v>0</v>
      </c>
      <c r="R35" s="156"/>
      <c r="S35" s="156"/>
      <c r="T35" s="157">
        <v>1.173</v>
      </c>
      <c r="U35" s="156">
        <f t="shared" ref="U35:U37" si="13">ROUND(E35*T35,2)</f>
        <v>11.08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116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49">
        <v>22</v>
      </c>
      <c r="B36" s="153" t="s">
        <v>210</v>
      </c>
      <c r="C36" s="176" t="s">
        <v>211</v>
      </c>
      <c r="D36" s="155" t="s">
        <v>118</v>
      </c>
      <c r="E36" s="161">
        <v>10.6</v>
      </c>
      <c r="F36" s="189"/>
      <c r="G36" s="189">
        <f t="shared" ref="G36:G37" si="14">F36*E36</f>
        <v>0</v>
      </c>
      <c r="H36" s="161">
        <v>0</v>
      </c>
      <c r="I36" s="161">
        <f t="shared" si="8"/>
        <v>0</v>
      </c>
      <c r="J36" s="161">
        <v>1.95</v>
      </c>
      <c r="K36" s="161">
        <f t="shared" si="9"/>
        <v>20.67</v>
      </c>
      <c r="L36" s="161">
        <v>21</v>
      </c>
      <c r="M36" s="161">
        <f t="shared" si="10"/>
        <v>0</v>
      </c>
      <c r="N36" s="156">
        <v>0</v>
      </c>
      <c r="O36" s="156">
        <f t="shared" si="11"/>
        <v>0</v>
      </c>
      <c r="P36" s="156">
        <v>0</v>
      </c>
      <c r="Q36" s="156">
        <f t="shared" si="12"/>
        <v>0</v>
      </c>
      <c r="R36" s="156"/>
      <c r="S36" s="156"/>
      <c r="T36" s="157">
        <v>0</v>
      </c>
      <c r="U36" s="156">
        <f t="shared" si="13"/>
        <v>0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116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49">
        <v>23</v>
      </c>
      <c r="B37" s="153" t="s">
        <v>212</v>
      </c>
      <c r="C37" s="176" t="s">
        <v>213</v>
      </c>
      <c r="D37" s="155" t="s">
        <v>0</v>
      </c>
      <c r="E37" s="161">
        <v>45.45</v>
      </c>
      <c r="F37" s="189"/>
      <c r="G37" s="189">
        <f t="shared" si="14"/>
        <v>0</v>
      </c>
      <c r="H37" s="161">
        <v>69.760000000000005</v>
      </c>
      <c r="I37" s="161">
        <f t="shared" si="8"/>
        <v>3170.59</v>
      </c>
      <c r="J37" s="161">
        <v>148.74</v>
      </c>
      <c r="K37" s="161">
        <f t="shared" si="9"/>
        <v>6760.23</v>
      </c>
      <c r="L37" s="161">
        <v>21</v>
      </c>
      <c r="M37" s="161">
        <f t="shared" si="10"/>
        <v>0</v>
      </c>
      <c r="N37" s="156">
        <v>4.6999999999999999E-4</v>
      </c>
      <c r="O37" s="156">
        <f t="shared" si="11"/>
        <v>2.1360000000000001E-2</v>
      </c>
      <c r="P37" s="156">
        <v>0</v>
      </c>
      <c r="Q37" s="156">
        <f t="shared" si="12"/>
        <v>0</v>
      </c>
      <c r="R37" s="156"/>
      <c r="S37" s="156"/>
      <c r="T37" s="157">
        <v>0.35899999999999999</v>
      </c>
      <c r="U37" s="156">
        <f t="shared" si="13"/>
        <v>16.32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116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50" t="s">
        <v>114</v>
      </c>
      <c r="B38" s="193">
        <v>721</v>
      </c>
      <c r="C38" s="177" t="s">
        <v>66</v>
      </c>
      <c r="D38" s="158"/>
      <c r="E38" s="162"/>
      <c r="F38" s="190"/>
      <c r="G38" s="199">
        <f>SUMIF(AE39:AE41,"&lt;&gt;NOR",G39:G41)</f>
        <v>0</v>
      </c>
      <c r="H38" s="162"/>
      <c r="I38" s="162" t="e">
        <f>SUM(#REF!)</f>
        <v>#REF!</v>
      </c>
      <c r="J38" s="162"/>
      <c r="K38" s="162" t="e">
        <f>SUM(#REF!)</f>
        <v>#REF!</v>
      </c>
      <c r="L38" s="162"/>
      <c r="M38" s="162" t="e">
        <f>SUM(#REF!)</f>
        <v>#REF!</v>
      </c>
      <c r="N38" s="159"/>
      <c r="O38" s="159" t="e">
        <f>SUM(#REF!)</f>
        <v>#REF!</v>
      </c>
      <c r="P38" s="159"/>
      <c r="Q38" s="159" t="e">
        <f>SUM(#REF!)</f>
        <v>#REF!</v>
      </c>
      <c r="R38" s="159"/>
      <c r="S38" s="159"/>
      <c r="T38" s="160"/>
      <c r="U38" s="159" t="e">
        <f>SUM(#REF!)</f>
        <v>#REF!</v>
      </c>
      <c r="AE38" t="s">
        <v>115</v>
      </c>
    </row>
    <row r="39" spans="1:60" ht="22.5" x14ac:dyDescent="0.2">
      <c r="A39" s="149">
        <v>24</v>
      </c>
      <c r="B39" s="153" t="s">
        <v>162</v>
      </c>
      <c r="C39" s="176" t="s">
        <v>163</v>
      </c>
      <c r="D39" s="155" t="s">
        <v>148</v>
      </c>
      <c r="E39" s="192">
        <v>1</v>
      </c>
      <c r="F39" s="200"/>
      <c r="G39" s="201">
        <f>F39*E39</f>
        <v>0</v>
      </c>
      <c r="H39" s="162"/>
      <c r="I39" s="162"/>
      <c r="J39" s="162"/>
      <c r="K39" s="162"/>
      <c r="L39" s="162"/>
      <c r="M39" s="162"/>
      <c r="N39" s="159"/>
      <c r="O39" s="159"/>
      <c r="P39" s="159"/>
      <c r="Q39" s="159"/>
      <c r="R39" s="159"/>
      <c r="S39" s="159"/>
      <c r="T39" s="160"/>
      <c r="U39" s="159"/>
    </row>
    <row r="40" spans="1:60" x14ac:dyDescent="0.2">
      <c r="A40" s="149">
        <v>25</v>
      </c>
      <c r="B40" s="153" t="s">
        <v>164</v>
      </c>
      <c r="C40" s="176" t="s">
        <v>165</v>
      </c>
      <c r="D40" s="155" t="s">
        <v>148</v>
      </c>
      <c r="E40" s="192">
        <v>1</v>
      </c>
      <c r="F40" s="200"/>
      <c r="G40" s="201">
        <f t="shared" ref="G40:G41" si="15">F40*E40</f>
        <v>0</v>
      </c>
      <c r="H40" s="162"/>
      <c r="I40" s="162"/>
      <c r="J40" s="162"/>
      <c r="K40" s="162"/>
      <c r="L40" s="162"/>
      <c r="M40" s="162"/>
      <c r="N40" s="159"/>
      <c r="O40" s="159"/>
      <c r="P40" s="159"/>
      <c r="Q40" s="159"/>
      <c r="R40" s="159"/>
      <c r="S40" s="159"/>
      <c r="T40" s="160"/>
      <c r="U40" s="159"/>
    </row>
    <row r="41" spans="1:60" x14ac:dyDescent="0.2">
      <c r="A41" s="149">
        <v>26</v>
      </c>
      <c r="B41" s="181">
        <v>998725101</v>
      </c>
      <c r="C41" s="176" t="s">
        <v>166</v>
      </c>
      <c r="D41" s="155" t="s">
        <v>0</v>
      </c>
      <c r="E41" s="192">
        <v>6.7</v>
      </c>
      <c r="F41" s="200"/>
      <c r="G41" s="201">
        <f t="shared" si="15"/>
        <v>0</v>
      </c>
      <c r="H41" s="162"/>
      <c r="I41" s="162"/>
      <c r="J41" s="162"/>
      <c r="K41" s="162"/>
      <c r="L41" s="162"/>
      <c r="M41" s="162"/>
      <c r="N41" s="159"/>
      <c r="O41" s="159"/>
      <c r="P41" s="159"/>
      <c r="Q41" s="159"/>
      <c r="R41" s="159"/>
      <c r="S41" s="159"/>
      <c r="T41" s="160"/>
      <c r="U41" s="159"/>
    </row>
    <row r="42" spans="1:60" x14ac:dyDescent="0.2">
      <c r="A42" s="150" t="s">
        <v>114</v>
      </c>
      <c r="B42" s="193">
        <v>722</v>
      </c>
      <c r="C42" s="177" t="s">
        <v>68</v>
      </c>
      <c r="D42" s="158"/>
      <c r="E42" s="162"/>
      <c r="F42" s="190"/>
      <c r="G42" s="199">
        <f>SUMIF(AE43:AE46,"&lt;&gt;NOR",G43:G46)</f>
        <v>0</v>
      </c>
      <c r="H42" s="162"/>
      <c r="I42" s="162">
        <f>SUM(I43:I44)</f>
        <v>1341.04</v>
      </c>
      <c r="J42" s="162"/>
      <c r="K42" s="162">
        <f>SUM(K43:K44)</f>
        <v>351.96</v>
      </c>
      <c r="L42" s="162"/>
      <c r="M42" s="162">
        <f>SUM(M43:M44)</f>
        <v>0</v>
      </c>
      <c r="N42" s="159"/>
      <c r="O42" s="159">
        <f>SUM(O43:O44)</f>
        <v>2.5100000000000001E-3</v>
      </c>
      <c r="P42" s="159"/>
      <c r="Q42" s="159">
        <f>SUM(Q43:Q44)</f>
        <v>0</v>
      </c>
      <c r="R42" s="159"/>
      <c r="S42" s="159"/>
      <c r="T42" s="160"/>
      <c r="U42" s="159">
        <f>SUM(U43:U44)</f>
        <v>1.5299999999999998</v>
      </c>
      <c r="AE42" t="s">
        <v>115</v>
      </c>
    </row>
    <row r="43" spans="1:60" ht="22.5" outlineLevel="1" x14ac:dyDescent="0.2">
      <c r="A43" s="149">
        <v>27</v>
      </c>
      <c r="B43" s="153" t="s">
        <v>214</v>
      </c>
      <c r="C43" s="176" t="s">
        <v>215</v>
      </c>
      <c r="D43" s="155" t="s">
        <v>148</v>
      </c>
      <c r="E43" s="192">
        <v>1</v>
      </c>
      <c r="F43" s="189"/>
      <c r="G43" s="189">
        <f>F43*E43</f>
        <v>0</v>
      </c>
      <c r="H43" s="161">
        <v>1167.25</v>
      </c>
      <c r="I43" s="161">
        <f>ROUND(E43*H43,2)</f>
        <v>1167.25</v>
      </c>
      <c r="J43" s="161">
        <v>66.75</v>
      </c>
      <c r="K43" s="161">
        <f>ROUND(E43*J43,2)</f>
        <v>66.75</v>
      </c>
      <c r="L43" s="161">
        <v>21</v>
      </c>
      <c r="M43" s="161">
        <f>G43*(1+L43/100)</f>
        <v>0</v>
      </c>
      <c r="N43" s="156">
        <v>4.0000000000000002E-4</v>
      </c>
      <c r="O43" s="156">
        <f>ROUND(E43*N43,5)</f>
        <v>4.0000000000000002E-4</v>
      </c>
      <c r="P43" s="156">
        <v>0</v>
      </c>
      <c r="Q43" s="156">
        <f>ROUND(E43*P43,5)</f>
        <v>0</v>
      </c>
      <c r="R43" s="156"/>
      <c r="S43" s="156"/>
      <c r="T43" s="157">
        <v>0.14499999999999999</v>
      </c>
      <c r="U43" s="156">
        <f>ROUND(E43*T43,2)</f>
        <v>0.15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116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49">
        <v>28</v>
      </c>
      <c r="B44" s="153" t="s">
        <v>214</v>
      </c>
      <c r="C44" s="176" t="s">
        <v>216</v>
      </c>
      <c r="D44" s="155" t="s">
        <v>148</v>
      </c>
      <c r="E44" s="192">
        <v>1</v>
      </c>
      <c r="F44" s="189"/>
      <c r="G44" s="189">
        <f t="shared" ref="G44:G46" si="16">F44*E44</f>
        <v>0</v>
      </c>
      <c r="H44" s="161">
        <v>173.79</v>
      </c>
      <c r="I44" s="161">
        <f>ROUND(E44*H44,2)</f>
        <v>173.79</v>
      </c>
      <c r="J44" s="161">
        <v>285.21000000000004</v>
      </c>
      <c r="K44" s="161">
        <f>ROUND(E44*J44,2)</f>
        <v>285.20999999999998</v>
      </c>
      <c r="L44" s="161">
        <v>21</v>
      </c>
      <c r="M44" s="161">
        <f>G44*(1+L44/100)</f>
        <v>0</v>
      </c>
      <c r="N44" s="156">
        <v>2.1099999999999999E-3</v>
      </c>
      <c r="O44" s="156">
        <f>ROUND(E44*N44,5)</f>
        <v>2.1099999999999999E-3</v>
      </c>
      <c r="P44" s="156">
        <v>0</v>
      </c>
      <c r="Q44" s="156">
        <f>ROUND(E44*P44,5)</f>
        <v>0</v>
      </c>
      <c r="R44" s="156"/>
      <c r="S44" s="156"/>
      <c r="T44" s="157">
        <v>1.3839999999999999</v>
      </c>
      <c r="U44" s="156">
        <f>ROUND(E44*T44,2)</f>
        <v>1.38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116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49">
        <v>29</v>
      </c>
      <c r="B45" s="153" t="s">
        <v>214</v>
      </c>
      <c r="C45" s="176" t="s">
        <v>217</v>
      </c>
      <c r="D45" s="155" t="s">
        <v>149</v>
      </c>
      <c r="E45" s="192">
        <v>1</v>
      </c>
      <c r="F45" s="189"/>
      <c r="G45" s="189"/>
      <c r="H45" s="161"/>
      <c r="I45" s="161"/>
      <c r="J45" s="161"/>
      <c r="K45" s="161"/>
      <c r="L45" s="161"/>
      <c r="M45" s="161"/>
      <c r="N45" s="156"/>
      <c r="O45" s="156"/>
      <c r="P45" s="156"/>
      <c r="Q45" s="156"/>
      <c r="R45" s="156"/>
      <c r="S45" s="156"/>
      <c r="T45" s="157"/>
      <c r="U45" s="156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49">
        <v>30</v>
      </c>
      <c r="B46" s="181">
        <v>998725101</v>
      </c>
      <c r="C46" s="176" t="s">
        <v>166</v>
      </c>
      <c r="D46" s="155" t="s">
        <v>0</v>
      </c>
      <c r="E46" s="192">
        <v>6.7</v>
      </c>
      <c r="F46" s="189"/>
      <c r="G46" s="189">
        <f t="shared" si="16"/>
        <v>0</v>
      </c>
      <c r="H46" s="161"/>
      <c r="I46" s="161"/>
      <c r="J46" s="161"/>
      <c r="K46" s="161"/>
      <c r="L46" s="161"/>
      <c r="M46" s="161"/>
      <c r="N46" s="156"/>
      <c r="O46" s="156"/>
      <c r="P46" s="156"/>
      <c r="Q46" s="156"/>
      <c r="R46" s="156"/>
      <c r="S46" s="156"/>
      <c r="T46" s="157"/>
      <c r="U46" s="156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50" t="s">
        <v>114</v>
      </c>
      <c r="B47" s="154" t="s">
        <v>69</v>
      </c>
      <c r="C47" s="177" t="s">
        <v>70</v>
      </c>
      <c r="D47" s="158"/>
      <c r="E47" s="162"/>
      <c r="F47" s="190"/>
      <c r="G47" s="199">
        <f>SUMIF(AE48:AE59,"&lt;&gt;NOR",G48:G59)</f>
        <v>0</v>
      </c>
      <c r="H47" s="162"/>
      <c r="I47" s="162">
        <f>SUM(I48:I59)</f>
        <v>15092.73</v>
      </c>
      <c r="J47" s="162"/>
      <c r="K47" s="162">
        <f>SUM(K48:K59)</f>
        <v>3233.2699999999995</v>
      </c>
      <c r="L47" s="162"/>
      <c r="M47" s="162">
        <f>SUM(M48:M59)</f>
        <v>0</v>
      </c>
      <c r="N47" s="159"/>
      <c r="O47" s="159">
        <f>SUM(O48:O59)</f>
        <v>9.5780000000000004E-2</v>
      </c>
      <c r="P47" s="159"/>
      <c r="Q47" s="159">
        <f>SUM(Q48:Q59)</f>
        <v>0.27566000000000002</v>
      </c>
      <c r="R47" s="159"/>
      <c r="S47" s="159"/>
      <c r="T47" s="160"/>
      <c r="U47" s="159">
        <f>SUM(U48:U59)</f>
        <v>7.64</v>
      </c>
      <c r="AE47" t="s">
        <v>115</v>
      </c>
    </row>
    <row r="48" spans="1:60" outlineLevel="1" x14ac:dyDescent="0.2">
      <c r="A48" s="149">
        <v>31</v>
      </c>
      <c r="B48" s="153" t="s">
        <v>218</v>
      </c>
      <c r="C48" s="176" t="s">
        <v>219</v>
      </c>
      <c r="D48" s="155" t="s">
        <v>130</v>
      </c>
      <c r="E48" s="161">
        <v>1</v>
      </c>
      <c r="F48" s="189"/>
      <c r="G48" s="189">
        <f>F48*E48</f>
        <v>0</v>
      </c>
      <c r="H48" s="161">
        <v>0</v>
      </c>
      <c r="I48" s="161">
        <f t="shared" ref="I48:I55" si="17">ROUND(E48*H48,2)</f>
        <v>0</v>
      </c>
      <c r="J48" s="161">
        <v>154</v>
      </c>
      <c r="K48" s="161">
        <f t="shared" ref="K48:K55" si="18">ROUND(E48*J48,2)</f>
        <v>154</v>
      </c>
      <c r="L48" s="161">
        <v>21</v>
      </c>
      <c r="M48" s="161">
        <f t="shared" ref="M48:M55" si="19">G48*(1+L48/100)</f>
        <v>0</v>
      </c>
      <c r="N48" s="156">
        <v>0</v>
      </c>
      <c r="O48" s="156">
        <f t="shared" ref="O48:O55" si="20">ROUND(E48*N48,5)</f>
        <v>0</v>
      </c>
      <c r="P48" s="156">
        <v>3.4200000000000001E-2</v>
      </c>
      <c r="Q48" s="156">
        <f t="shared" ref="Q48:Q55" si="21">ROUND(E48*P48,5)</f>
        <v>3.4200000000000001E-2</v>
      </c>
      <c r="R48" s="156"/>
      <c r="S48" s="156"/>
      <c r="T48" s="157">
        <v>0.46500000000000002</v>
      </c>
      <c r="U48" s="156">
        <f t="shared" ref="U48:U55" si="22">ROUND(E48*T48,2)</f>
        <v>0.47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116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49">
        <v>32</v>
      </c>
      <c r="B49" s="153" t="s">
        <v>131</v>
      </c>
      <c r="C49" s="176" t="s">
        <v>132</v>
      </c>
      <c r="D49" s="155" t="s">
        <v>130</v>
      </c>
      <c r="E49" s="161">
        <v>1</v>
      </c>
      <c r="F49" s="189"/>
      <c r="G49" s="189">
        <f t="shared" ref="G49:G59" si="23">F49*E49</f>
        <v>0</v>
      </c>
      <c r="H49" s="161">
        <v>0</v>
      </c>
      <c r="I49" s="161">
        <f t="shared" si="17"/>
        <v>0</v>
      </c>
      <c r="J49" s="161">
        <v>126.5</v>
      </c>
      <c r="K49" s="161">
        <f t="shared" si="18"/>
        <v>126.5</v>
      </c>
      <c r="L49" s="161">
        <v>21</v>
      </c>
      <c r="M49" s="161">
        <f t="shared" si="19"/>
        <v>0</v>
      </c>
      <c r="N49" s="156">
        <v>0</v>
      </c>
      <c r="O49" s="156">
        <f t="shared" si="20"/>
        <v>0</v>
      </c>
      <c r="P49" s="156">
        <v>1.9460000000000002E-2</v>
      </c>
      <c r="Q49" s="156">
        <f t="shared" si="21"/>
        <v>1.9460000000000002E-2</v>
      </c>
      <c r="R49" s="156"/>
      <c r="S49" s="156"/>
      <c r="T49" s="157">
        <v>0.38200000000000001</v>
      </c>
      <c r="U49" s="156">
        <f t="shared" si="22"/>
        <v>0.38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116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49">
        <v>33</v>
      </c>
      <c r="B50" s="153" t="s">
        <v>167</v>
      </c>
      <c r="C50" s="176" t="s">
        <v>168</v>
      </c>
      <c r="D50" s="155" t="s">
        <v>130</v>
      </c>
      <c r="E50" s="161">
        <v>1</v>
      </c>
      <c r="F50" s="189"/>
      <c r="G50" s="189">
        <f t="shared" si="23"/>
        <v>0</v>
      </c>
      <c r="H50" s="161">
        <v>4419.46</v>
      </c>
      <c r="I50" s="161">
        <f t="shared" si="17"/>
        <v>4419.46</v>
      </c>
      <c r="J50" s="161">
        <v>690.54</v>
      </c>
      <c r="K50" s="161">
        <f t="shared" si="18"/>
        <v>690.54</v>
      </c>
      <c r="L50" s="161">
        <v>21</v>
      </c>
      <c r="M50" s="161">
        <f t="shared" si="19"/>
        <v>0</v>
      </c>
      <c r="N50" s="156">
        <v>2.794E-2</v>
      </c>
      <c r="O50" s="156">
        <f t="shared" si="20"/>
        <v>2.794E-2</v>
      </c>
      <c r="P50" s="156">
        <v>0</v>
      </c>
      <c r="Q50" s="156">
        <f t="shared" si="21"/>
        <v>0</v>
      </c>
      <c r="R50" s="156"/>
      <c r="S50" s="156"/>
      <c r="T50" s="157">
        <v>1.5</v>
      </c>
      <c r="U50" s="156">
        <f t="shared" si="22"/>
        <v>1.5</v>
      </c>
      <c r="V50" s="148"/>
      <c r="W50" s="148"/>
      <c r="X50" s="148"/>
      <c r="Y50" s="148"/>
      <c r="Z50" s="148"/>
      <c r="AA50" s="148"/>
      <c r="AB50" s="148"/>
      <c r="AC50" s="148"/>
      <c r="AD50" s="148"/>
      <c r="AE50" s="148" t="s">
        <v>116</v>
      </c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49">
        <v>34</v>
      </c>
      <c r="B51" s="153" t="s">
        <v>220</v>
      </c>
      <c r="C51" s="176" t="s">
        <v>221</v>
      </c>
      <c r="D51" s="155" t="s">
        <v>130</v>
      </c>
      <c r="E51" s="161">
        <v>1</v>
      </c>
      <c r="F51" s="189"/>
      <c r="G51" s="189">
        <f t="shared" si="23"/>
        <v>0</v>
      </c>
      <c r="H51" s="161">
        <v>2032.63</v>
      </c>
      <c r="I51" s="161">
        <f t="shared" si="17"/>
        <v>2032.63</v>
      </c>
      <c r="J51" s="161">
        <v>547.36999999999989</v>
      </c>
      <c r="K51" s="161">
        <f t="shared" si="18"/>
        <v>547.37</v>
      </c>
      <c r="L51" s="161">
        <v>21</v>
      </c>
      <c r="M51" s="161">
        <f t="shared" si="19"/>
        <v>0</v>
      </c>
      <c r="N51" s="156">
        <v>1.421E-2</v>
      </c>
      <c r="O51" s="156">
        <f t="shared" si="20"/>
        <v>1.421E-2</v>
      </c>
      <c r="P51" s="156">
        <v>0</v>
      </c>
      <c r="Q51" s="156">
        <f t="shared" si="21"/>
        <v>0</v>
      </c>
      <c r="R51" s="156"/>
      <c r="S51" s="156"/>
      <c r="T51" s="157">
        <v>1.1890000000000001</v>
      </c>
      <c r="U51" s="156">
        <f t="shared" si="22"/>
        <v>1.19</v>
      </c>
      <c r="V51" s="148"/>
      <c r="W51" s="148"/>
      <c r="X51" s="148"/>
      <c r="Y51" s="148"/>
      <c r="Z51" s="148"/>
      <c r="AA51" s="148"/>
      <c r="AB51" s="148"/>
      <c r="AC51" s="148"/>
      <c r="AD51" s="148"/>
      <c r="AE51" s="148" t="s">
        <v>116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49">
        <v>35</v>
      </c>
      <c r="B52" s="153" t="s">
        <v>169</v>
      </c>
      <c r="C52" s="176" t="s">
        <v>222</v>
      </c>
      <c r="D52" s="155" t="s">
        <v>130</v>
      </c>
      <c r="E52" s="161">
        <v>1</v>
      </c>
      <c r="F52" s="189"/>
      <c r="G52" s="189">
        <f t="shared" si="23"/>
        <v>0</v>
      </c>
      <c r="H52" s="161">
        <v>6761.59</v>
      </c>
      <c r="I52" s="161">
        <f t="shared" si="17"/>
        <v>6761.59</v>
      </c>
      <c r="J52" s="161">
        <v>1133.4099999999999</v>
      </c>
      <c r="K52" s="161">
        <f t="shared" si="18"/>
        <v>1133.4100000000001</v>
      </c>
      <c r="L52" s="161">
        <v>21</v>
      </c>
      <c r="M52" s="161">
        <f t="shared" si="19"/>
        <v>0</v>
      </c>
      <c r="N52" s="156">
        <v>5.2780000000000001E-2</v>
      </c>
      <c r="O52" s="156">
        <f t="shared" si="20"/>
        <v>5.2780000000000001E-2</v>
      </c>
      <c r="P52" s="156">
        <v>0</v>
      </c>
      <c r="Q52" s="156">
        <f t="shared" si="21"/>
        <v>0</v>
      </c>
      <c r="R52" s="156"/>
      <c r="S52" s="156"/>
      <c r="T52" s="157">
        <v>2.4620000000000002</v>
      </c>
      <c r="U52" s="156">
        <f t="shared" si="22"/>
        <v>2.46</v>
      </c>
      <c r="V52" s="148"/>
      <c r="W52" s="148"/>
      <c r="X52" s="148"/>
      <c r="Y52" s="148"/>
      <c r="Z52" s="148"/>
      <c r="AA52" s="148"/>
      <c r="AB52" s="148"/>
      <c r="AC52" s="148"/>
      <c r="AD52" s="148"/>
      <c r="AE52" s="148" t="s">
        <v>116</v>
      </c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49">
        <v>36</v>
      </c>
      <c r="B53" s="153" t="s">
        <v>133</v>
      </c>
      <c r="C53" s="176" t="s">
        <v>134</v>
      </c>
      <c r="D53" s="155" t="s">
        <v>130</v>
      </c>
      <c r="E53" s="161">
        <v>1</v>
      </c>
      <c r="F53" s="189"/>
      <c r="G53" s="189">
        <f t="shared" si="23"/>
        <v>0</v>
      </c>
      <c r="H53" s="161">
        <v>1879.05</v>
      </c>
      <c r="I53" s="161">
        <f t="shared" si="17"/>
        <v>1879.05</v>
      </c>
      <c r="J53" s="161">
        <v>200.95000000000005</v>
      </c>
      <c r="K53" s="161">
        <f t="shared" si="18"/>
        <v>200.95</v>
      </c>
      <c r="L53" s="161">
        <v>21</v>
      </c>
      <c r="M53" s="161">
        <f t="shared" si="19"/>
        <v>0</v>
      </c>
      <c r="N53" s="156">
        <v>8.4999999999999995E-4</v>
      </c>
      <c r="O53" s="156">
        <f t="shared" si="20"/>
        <v>8.4999999999999995E-4</v>
      </c>
      <c r="P53" s="156">
        <v>0</v>
      </c>
      <c r="Q53" s="156">
        <f t="shared" si="21"/>
        <v>0</v>
      </c>
      <c r="R53" s="156"/>
      <c r="S53" s="156"/>
      <c r="T53" s="157">
        <v>0.48499999999999999</v>
      </c>
      <c r="U53" s="156">
        <f t="shared" si="22"/>
        <v>0.49</v>
      </c>
      <c r="V53" s="148"/>
      <c r="W53" s="148"/>
      <c r="X53" s="148"/>
      <c r="Y53" s="148"/>
      <c r="Z53" s="148"/>
      <c r="AA53" s="148"/>
      <c r="AB53" s="148"/>
      <c r="AC53" s="148"/>
      <c r="AD53" s="148"/>
      <c r="AE53" s="148" t="s">
        <v>116</v>
      </c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49">
        <v>37</v>
      </c>
      <c r="B54" s="153" t="s">
        <v>223</v>
      </c>
      <c r="C54" s="176" t="s">
        <v>224</v>
      </c>
      <c r="D54" s="155" t="s">
        <v>130</v>
      </c>
      <c r="E54" s="161">
        <v>1</v>
      </c>
      <c r="F54" s="189"/>
      <c r="G54" s="189">
        <f t="shared" si="23"/>
        <v>0</v>
      </c>
      <c r="H54" s="161">
        <v>0</v>
      </c>
      <c r="I54" s="161">
        <f t="shared" si="17"/>
        <v>0</v>
      </c>
      <c r="J54" s="161">
        <v>277.5</v>
      </c>
      <c r="K54" s="161">
        <f t="shared" si="18"/>
        <v>277.5</v>
      </c>
      <c r="L54" s="161">
        <v>21</v>
      </c>
      <c r="M54" s="161">
        <f t="shared" si="19"/>
        <v>0</v>
      </c>
      <c r="N54" s="156">
        <v>0</v>
      </c>
      <c r="O54" s="156">
        <f t="shared" si="20"/>
        <v>0</v>
      </c>
      <c r="P54" s="156">
        <v>0.155</v>
      </c>
      <c r="Q54" s="156">
        <f t="shared" si="21"/>
        <v>0.155</v>
      </c>
      <c r="R54" s="156"/>
      <c r="S54" s="156"/>
      <c r="T54" s="157">
        <v>0.83699999999999997</v>
      </c>
      <c r="U54" s="156">
        <f t="shared" si="22"/>
        <v>0.84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116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49">
        <v>38</v>
      </c>
      <c r="B55" s="153" t="s">
        <v>225</v>
      </c>
      <c r="C55" s="176" t="s">
        <v>226</v>
      </c>
      <c r="D55" s="155" t="s">
        <v>119</v>
      </c>
      <c r="E55" s="161">
        <v>1</v>
      </c>
      <c r="F55" s="189"/>
      <c r="G55" s="189">
        <f t="shared" si="23"/>
        <v>0</v>
      </c>
      <c r="H55" s="161">
        <v>0</v>
      </c>
      <c r="I55" s="161">
        <f t="shared" si="17"/>
        <v>0</v>
      </c>
      <c r="J55" s="161">
        <v>103</v>
      </c>
      <c r="K55" s="161">
        <f t="shared" si="18"/>
        <v>103</v>
      </c>
      <c r="L55" s="161">
        <v>21</v>
      </c>
      <c r="M55" s="161">
        <f t="shared" si="19"/>
        <v>0</v>
      </c>
      <c r="N55" s="156">
        <v>0</v>
      </c>
      <c r="O55" s="156">
        <f t="shared" si="20"/>
        <v>0</v>
      </c>
      <c r="P55" s="156">
        <v>6.7000000000000004E-2</v>
      </c>
      <c r="Q55" s="156">
        <f t="shared" si="21"/>
        <v>6.7000000000000004E-2</v>
      </c>
      <c r="R55" s="156"/>
      <c r="S55" s="156"/>
      <c r="T55" s="157">
        <v>0.31</v>
      </c>
      <c r="U55" s="156">
        <f t="shared" si="22"/>
        <v>0.31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 t="s">
        <v>116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49">
        <v>39</v>
      </c>
      <c r="B56" s="153" t="s">
        <v>227</v>
      </c>
      <c r="C56" s="176" t="s">
        <v>228</v>
      </c>
      <c r="D56" s="155" t="s">
        <v>130</v>
      </c>
      <c r="E56" s="161">
        <v>1</v>
      </c>
      <c r="F56" s="189"/>
      <c r="G56" s="189">
        <f t="shared" si="23"/>
        <v>0</v>
      </c>
      <c r="H56" s="161"/>
      <c r="I56" s="161"/>
      <c r="J56" s="161"/>
      <c r="K56" s="161"/>
      <c r="L56" s="161"/>
      <c r="M56" s="161"/>
      <c r="N56" s="156"/>
      <c r="O56" s="156"/>
      <c r="P56" s="156"/>
      <c r="Q56" s="156"/>
      <c r="R56" s="156"/>
      <c r="S56" s="156"/>
      <c r="T56" s="157"/>
      <c r="U56" s="156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49">
        <v>40</v>
      </c>
      <c r="B57" s="153" t="s">
        <v>135</v>
      </c>
      <c r="C57" s="176" t="s">
        <v>136</v>
      </c>
      <c r="D57" s="155" t="s">
        <v>130</v>
      </c>
      <c r="E57" s="161">
        <v>1</v>
      </c>
      <c r="F57" s="189"/>
      <c r="G57" s="189">
        <f t="shared" si="23"/>
        <v>0</v>
      </c>
      <c r="H57" s="161"/>
      <c r="I57" s="161"/>
      <c r="J57" s="161"/>
      <c r="K57" s="161"/>
      <c r="L57" s="161"/>
      <c r="M57" s="161"/>
      <c r="N57" s="156"/>
      <c r="O57" s="156"/>
      <c r="P57" s="156"/>
      <c r="Q57" s="156"/>
      <c r="R57" s="156"/>
      <c r="S57" s="156"/>
      <c r="T57" s="157"/>
      <c r="U57" s="156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49">
        <v>41</v>
      </c>
      <c r="B58" s="153" t="s">
        <v>229</v>
      </c>
      <c r="C58" s="176" t="s">
        <v>230</v>
      </c>
      <c r="D58" s="155" t="s">
        <v>130</v>
      </c>
      <c r="E58" s="161">
        <v>1</v>
      </c>
      <c r="F58" s="189"/>
      <c r="G58" s="189">
        <f t="shared" si="23"/>
        <v>0</v>
      </c>
      <c r="H58" s="161"/>
      <c r="I58" s="161"/>
      <c r="J58" s="161"/>
      <c r="K58" s="161"/>
      <c r="L58" s="161"/>
      <c r="M58" s="161"/>
      <c r="N58" s="156"/>
      <c r="O58" s="156"/>
      <c r="P58" s="156"/>
      <c r="Q58" s="156"/>
      <c r="R58" s="156"/>
      <c r="S58" s="156"/>
      <c r="T58" s="157"/>
      <c r="U58" s="156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49">
        <v>44</v>
      </c>
      <c r="B59" s="153" t="s">
        <v>231</v>
      </c>
      <c r="C59" s="176" t="s">
        <v>232</v>
      </c>
      <c r="D59" s="155" t="s">
        <v>0</v>
      </c>
      <c r="E59" s="161">
        <v>0.28999999999999998</v>
      </c>
      <c r="F59" s="189"/>
      <c r="G59" s="189">
        <f t="shared" si="23"/>
        <v>0</v>
      </c>
      <c r="H59" s="161"/>
      <c r="I59" s="161"/>
      <c r="J59" s="161"/>
      <c r="K59" s="161"/>
      <c r="L59" s="161"/>
      <c r="M59" s="161"/>
      <c r="N59" s="156"/>
      <c r="O59" s="156"/>
      <c r="P59" s="156"/>
      <c r="Q59" s="156"/>
      <c r="R59" s="156"/>
      <c r="S59" s="156"/>
      <c r="T59" s="157"/>
      <c r="U59" s="156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50" t="s">
        <v>114</v>
      </c>
      <c r="B60" s="154" t="s">
        <v>71</v>
      </c>
      <c r="C60" s="177" t="s">
        <v>72</v>
      </c>
      <c r="D60" s="158"/>
      <c r="E60" s="162"/>
      <c r="F60" s="190"/>
      <c r="G60" s="199">
        <f>SUMIF(AE61:AE71,"&lt;&gt;NOR",G61:G71)</f>
        <v>0</v>
      </c>
      <c r="H60" s="162"/>
      <c r="I60" s="162">
        <f>SUM(I61:I71)</f>
        <v>12.7</v>
      </c>
      <c r="J60" s="162"/>
      <c r="K60" s="162">
        <f>SUM(K61:K71)</f>
        <v>2698.8</v>
      </c>
      <c r="L60" s="162"/>
      <c r="M60" s="162">
        <f>SUM(M61:M71)</f>
        <v>0</v>
      </c>
      <c r="N60" s="159"/>
      <c r="O60" s="159">
        <f>SUM(O61:O71)</f>
        <v>5.0000000000000002E-5</v>
      </c>
      <c r="P60" s="159"/>
      <c r="Q60" s="159">
        <f>SUM(Q61:Q71)</f>
        <v>0.42800000000000005</v>
      </c>
      <c r="R60" s="159"/>
      <c r="S60" s="159"/>
      <c r="T60" s="160"/>
      <c r="U60" s="159">
        <f>SUM(U61:U71)</f>
        <v>6.92</v>
      </c>
      <c r="AE60" t="s">
        <v>115</v>
      </c>
    </row>
    <row r="61" spans="1:60" outlineLevel="1" x14ac:dyDescent="0.2">
      <c r="A61" s="149">
        <v>45</v>
      </c>
      <c r="B61" s="153" t="s">
        <v>233</v>
      </c>
      <c r="C61" s="176" t="s">
        <v>170</v>
      </c>
      <c r="D61" s="155" t="s">
        <v>119</v>
      </c>
      <c r="E61" s="161">
        <v>5</v>
      </c>
      <c r="F61" s="189"/>
      <c r="G61" s="189">
        <f>F61*E61</f>
        <v>0</v>
      </c>
      <c r="H61" s="161">
        <v>2.54</v>
      </c>
      <c r="I61" s="161">
        <f>ROUND(E61*H61,2)</f>
        <v>12.7</v>
      </c>
      <c r="J61" s="161">
        <v>103.96</v>
      </c>
      <c r="K61" s="161">
        <f>ROUND(E61*J61,2)</f>
        <v>519.79999999999995</v>
      </c>
      <c r="L61" s="161">
        <v>21</v>
      </c>
      <c r="M61" s="161">
        <f>G61*(1+L61/100)</f>
        <v>0</v>
      </c>
      <c r="N61" s="156">
        <v>1.0000000000000001E-5</v>
      </c>
      <c r="O61" s="156">
        <f>ROUND(E61*N61,5)</f>
        <v>5.0000000000000002E-5</v>
      </c>
      <c r="P61" s="156">
        <v>0</v>
      </c>
      <c r="Q61" s="156">
        <f>ROUND(E61*P61,5)</f>
        <v>0</v>
      </c>
      <c r="R61" s="156"/>
      <c r="S61" s="156"/>
      <c r="T61" s="157">
        <v>0.28000000000000003</v>
      </c>
      <c r="U61" s="156">
        <f>ROUND(E61*T61,2)</f>
        <v>1.4</v>
      </c>
      <c r="V61" s="148"/>
      <c r="W61" s="148"/>
      <c r="X61" s="148"/>
      <c r="Y61" s="148"/>
      <c r="Z61" s="148"/>
      <c r="AA61" s="148"/>
      <c r="AB61" s="148"/>
      <c r="AC61" s="148"/>
      <c r="AD61" s="148"/>
      <c r="AE61" s="148" t="s">
        <v>116</v>
      </c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49">
        <v>46</v>
      </c>
      <c r="B62" s="153" t="s">
        <v>234</v>
      </c>
      <c r="C62" s="176" t="s">
        <v>235</v>
      </c>
      <c r="D62" s="155" t="s">
        <v>119</v>
      </c>
      <c r="E62" s="161">
        <v>2</v>
      </c>
      <c r="F62" s="189"/>
      <c r="G62" s="189">
        <f t="shared" ref="G62:G71" si="24">F62*E62</f>
        <v>0</v>
      </c>
      <c r="H62" s="161">
        <v>0</v>
      </c>
      <c r="I62" s="161">
        <f>ROUND(E62*H62,2)</f>
        <v>0</v>
      </c>
      <c r="J62" s="161">
        <v>284.5</v>
      </c>
      <c r="K62" s="161">
        <f>ROUND(E62*J62,2)</f>
        <v>569</v>
      </c>
      <c r="L62" s="161">
        <v>21</v>
      </c>
      <c r="M62" s="161">
        <f>G62*(1+L62/100)</f>
        <v>0</v>
      </c>
      <c r="N62" s="156">
        <v>0</v>
      </c>
      <c r="O62" s="156">
        <f>ROUND(E62*N62,5)</f>
        <v>0</v>
      </c>
      <c r="P62" s="156">
        <v>0.13100000000000001</v>
      </c>
      <c r="Q62" s="156">
        <f>ROUND(E62*P62,5)</f>
        <v>0.26200000000000001</v>
      </c>
      <c r="R62" s="156"/>
      <c r="S62" s="156"/>
      <c r="T62" s="157">
        <v>0.76800000000000002</v>
      </c>
      <c r="U62" s="156">
        <f>ROUND(E62*T62,2)</f>
        <v>1.54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 t="s">
        <v>116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49">
        <v>47</v>
      </c>
      <c r="B63" s="153" t="s">
        <v>236</v>
      </c>
      <c r="C63" s="176" t="s">
        <v>237</v>
      </c>
      <c r="D63" s="155" t="s">
        <v>148</v>
      </c>
      <c r="E63" s="161">
        <v>1</v>
      </c>
      <c r="F63" s="189"/>
      <c r="G63" s="189">
        <f t="shared" si="24"/>
        <v>0</v>
      </c>
      <c r="H63" s="161">
        <v>0</v>
      </c>
      <c r="I63" s="161">
        <f>ROUND(E63*H63,2)</f>
        <v>0</v>
      </c>
      <c r="J63" s="161">
        <v>326</v>
      </c>
      <c r="K63" s="161">
        <f>ROUND(E63*J63,2)</f>
        <v>326</v>
      </c>
      <c r="L63" s="161">
        <v>21</v>
      </c>
      <c r="M63" s="161">
        <f>G63*(1+L63/100)</f>
        <v>0</v>
      </c>
      <c r="N63" s="156">
        <v>0</v>
      </c>
      <c r="O63" s="156">
        <f>ROUND(E63*N63,5)</f>
        <v>0</v>
      </c>
      <c r="P63" s="156">
        <v>0.16600000000000001</v>
      </c>
      <c r="Q63" s="156">
        <f>ROUND(E63*P63,5)</f>
        <v>0.16600000000000001</v>
      </c>
      <c r="R63" s="156"/>
      <c r="S63" s="156"/>
      <c r="T63" s="157">
        <v>0.88</v>
      </c>
      <c r="U63" s="156">
        <f>ROUND(E63*T63,2)</f>
        <v>0.88</v>
      </c>
      <c r="V63" s="148"/>
      <c r="W63" s="148"/>
      <c r="X63" s="148"/>
      <c r="Y63" s="148"/>
      <c r="Z63" s="148"/>
      <c r="AA63" s="148"/>
      <c r="AB63" s="148"/>
      <c r="AC63" s="148"/>
      <c r="AD63" s="148"/>
      <c r="AE63" s="148" t="s">
        <v>116</v>
      </c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49">
        <v>48</v>
      </c>
      <c r="B64" s="153" t="s">
        <v>137</v>
      </c>
      <c r="C64" s="176" t="s">
        <v>138</v>
      </c>
      <c r="D64" s="155" t="s">
        <v>119</v>
      </c>
      <c r="E64" s="161">
        <v>4</v>
      </c>
      <c r="F64" s="189"/>
      <c r="G64" s="189">
        <f t="shared" si="24"/>
        <v>0</v>
      </c>
      <c r="H64" s="161">
        <v>0</v>
      </c>
      <c r="I64" s="161">
        <f>ROUND(E64*H64,2)</f>
        <v>0</v>
      </c>
      <c r="J64" s="161">
        <v>321</v>
      </c>
      <c r="K64" s="161">
        <f>ROUND(E64*J64,2)</f>
        <v>1284</v>
      </c>
      <c r="L64" s="161">
        <v>21</v>
      </c>
      <c r="M64" s="161">
        <f>G64*(1+L64/100)</f>
        <v>0</v>
      </c>
      <c r="N64" s="156">
        <v>0</v>
      </c>
      <c r="O64" s="156">
        <f>ROUND(E64*N64,5)</f>
        <v>0</v>
      </c>
      <c r="P64" s="156">
        <v>0</v>
      </c>
      <c r="Q64" s="156">
        <f>ROUND(E64*P64,5)</f>
        <v>0</v>
      </c>
      <c r="R64" s="156"/>
      <c r="S64" s="156"/>
      <c r="T64" s="157">
        <v>0.77500000000000002</v>
      </c>
      <c r="U64" s="156">
        <f>ROUND(E64*T64,2)</f>
        <v>3.1</v>
      </c>
      <c r="V64" s="148"/>
      <c r="W64" s="148"/>
      <c r="X64" s="148"/>
      <c r="Y64" s="148"/>
      <c r="Z64" s="148"/>
      <c r="AA64" s="148"/>
      <c r="AB64" s="148"/>
      <c r="AC64" s="148"/>
      <c r="AD64" s="148"/>
      <c r="AE64" s="148" t="s">
        <v>116</v>
      </c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49">
        <v>49</v>
      </c>
      <c r="B65" s="153" t="s">
        <v>171</v>
      </c>
      <c r="C65" s="176" t="s">
        <v>172</v>
      </c>
      <c r="D65" s="155" t="s">
        <v>119</v>
      </c>
      <c r="E65" s="161">
        <v>4</v>
      </c>
      <c r="F65" s="189"/>
      <c r="G65" s="189">
        <f t="shared" si="24"/>
        <v>0</v>
      </c>
      <c r="H65" s="161"/>
      <c r="I65" s="161"/>
      <c r="J65" s="161"/>
      <c r="K65" s="161"/>
      <c r="L65" s="161"/>
      <c r="M65" s="161"/>
      <c r="N65" s="156"/>
      <c r="O65" s="156"/>
      <c r="P65" s="156"/>
      <c r="Q65" s="156"/>
      <c r="R65" s="156"/>
      <c r="S65" s="156"/>
      <c r="T65" s="157"/>
      <c r="U65" s="156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49">
        <v>50</v>
      </c>
      <c r="B66" s="153" t="s">
        <v>27</v>
      </c>
      <c r="C66" s="176" t="s">
        <v>173</v>
      </c>
      <c r="D66" s="155" t="s">
        <v>119</v>
      </c>
      <c r="E66" s="161">
        <v>2</v>
      </c>
      <c r="F66" s="189"/>
      <c r="G66" s="189">
        <f t="shared" si="24"/>
        <v>0</v>
      </c>
      <c r="H66" s="161"/>
      <c r="I66" s="161"/>
      <c r="J66" s="161"/>
      <c r="K66" s="161"/>
      <c r="L66" s="161"/>
      <c r="M66" s="161"/>
      <c r="N66" s="156"/>
      <c r="O66" s="156"/>
      <c r="P66" s="156"/>
      <c r="Q66" s="156"/>
      <c r="R66" s="156"/>
      <c r="S66" s="156"/>
      <c r="T66" s="157"/>
      <c r="U66" s="156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49">
        <v>51</v>
      </c>
      <c r="B67" s="153" t="s">
        <v>27</v>
      </c>
      <c r="C67" s="176" t="s">
        <v>174</v>
      </c>
      <c r="D67" s="155" t="s">
        <v>119</v>
      </c>
      <c r="E67" s="161">
        <v>2</v>
      </c>
      <c r="F67" s="189"/>
      <c r="G67" s="189">
        <f t="shared" si="24"/>
        <v>0</v>
      </c>
      <c r="H67" s="161"/>
      <c r="I67" s="161"/>
      <c r="J67" s="161"/>
      <c r="K67" s="161"/>
      <c r="L67" s="161"/>
      <c r="M67" s="161"/>
      <c r="N67" s="156"/>
      <c r="O67" s="156"/>
      <c r="P67" s="156"/>
      <c r="Q67" s="156"/>
      <c r="R67" s="156"/>
      <c r="S67" s="156"/>
      <c r="T67" s="157"/>
      <c r="U67" s="156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49">
        <v>52</v>
      </c>
      <c r="B68" s="153" t="s">
        <v>27</v>
      </c>
      <c r="C68" s="176" t="s">
        <v>238</v>
      </c>
      <c r="D68" s="155" t="s">
        <v>149</v>
      </c>
      <c r="E68" s="161">
        <v>2</v>
      </c>
      <c r="F68" s="189"/>
      <c r="G68" s="189">
        <f t="shared" si="24"/>
        <v>0</v>
      </c>
      <c r="H68" s="161"/>
      <c r="I68" s="161"/>
      <c r="J68" s="161"/>
      <c r="K68" s="161"/>
      <c r="L68" s="161"/>
      <c r="M68" s="161"/>
      <c r="N68" s="156"/>
      <c r="O68" s="156"/>
      <c r="P68" s="156"/>
      <c r="Q68" s="156"/>
      <c r="R68" s="156"/>
      <c r="S68" s="156"/>
      <c r="T68" s="157"/>
      <c r="U68" s="156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49">
        <v>53</v>
      </c>
      <c r="B69" s="153" t="s">
        <v>27</v>
      </c>
      <c r="C69" s="176" t="s">
        <v>239</v>
      </c>
      <c r="D69" s="155" t="s">
        <v>149</v>
      </c>
      <c r="E69" s="161">
        <v>2</v>
      </c>
      <c r="F69" s="189"/>
      <c r="G69" s="189">
        <f t="shared" si="24"/>
        <v>0</v>
      </c>
      <c r="H69" s="161"/>
      <c r="I69" s="161"/>
      <c r="J69" s="161"/>
      <c r="K69" s="161"/>
      <c r="L69" s="161"/>
      <c r="M69" s="161"/>
      <c r="N69" s="156"/>
      <c r="O69" s="156"/>
      <c r="P69" s="156"/>
      <c r="Q69" s="156"/>
      <c r="R69" s="156"/>
      <c r="S69" s="156"/>
      <c r="T69" s="157"/>
      <c r="U69" s="156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49">
        <v>54</v>
      </c>
      <c r="B70" s="153" t="s">
        <v>27</v>
      </c>
      <c r="C70" s="176" t="s">
        <v>240</v>
      </c>
      <c r="D70" s="155" t="s">
        <v>149</v>
      </c>
      <c r="E70" s="161">
        <v>2</v>
      </c>
      <c r="F70" s="189"/>
      <c r="G70" s="189">
        <f t="shared" si="24"/>
        <v>0</v>
      </c>
      <c r="H70" s="161"/>
      <c r="I70" s="161"/>
      <c r="J70" s="161"/>
      <c r="K70" s="161"/>
      <c r="L70" s="161"/>
      <c r="M70" s="161"/>
      <c r="N70" s="156"/>
      <c r="O70" s="156"/>
      <c r="P70" s="156"/>
      <c r="Q70" s="156"/>
      <c r="R70" s="156"/>
      <c r="S70" s="156"/>
      <c r="T70" s="157"/>
      <c r="U70" s="156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49">
        <v>55</v>
      </c>
      <c r="B71" s="153" t="s">
        <v>241</v>
      </c>
      <c r="C71" s="176" t="s">
        <v>242</v>
      </c>
      <c r="D71" s="155" t="s">
        <v>0</v>
      </c>
      <c r="E71" s="161">
        <v>1.05</v>
      </c>
      <c r="F71" s="189"/>
      <c r="G71" s="189">
        <f t="shared" si="24"/>
        <v>0</v>
      </c>
      <c r="H71" s="161"/>
      <c r="I71" s="161"/>
      <c r="J71" s="161"/>
      <c r="K71" s="161"/>
      <c r="L71" s="161"/>
      <c r="M71" s="161"/>
      <c r="N71" s="156"/>
      <c r="O71" s="156"/>
      <c r="P71" s="156"/>
      <c r="Q71" s="156"/>
      <c r="R71" s="156"/>
      <c r="S71" s="156"/>
      <c r="T71" s="157"/>
      <c r="U71" s="156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50" t="s">
        <v>114</v>
      </c>
      <c r="B72" s="154" t="s">
        <v>73</v>
      </c>
      <c r="C72" s="177" t="s">
        <v>74</v>
      </c>
      <c r="D72" s="158"/>
      <c r="E72" s="162"/>
      <c r="F72" s="190"/>
      <c r="G72" s="199">
        <f>SUMIF(AE73:AE80,"&lt;&gt;NOR",G73:G80)</f>
        <v>0</v>
      </c>
      <c r="H72" s="162"/>
      <c r="I72" s="162">
        <f>SUM(I73:I80)</f>
        <v>967.63</v>
      </c>
      <c r="J72" s="162"/>
      <c r="K72" s="162">
        <f>SUM(K73:K80)</f>
        <v>4891.8099999999995</v>
      </c>
      <c r="L72" s="162"/>
      <c r="M72" s="162">
        <f>SUM(M73:M80)</f>
        <v>0</v>
      </c>
      <c r="N72" s="159"/>
      <c r="O72" s="159">
        <f>SUM(O73:O80)</f>
        <v>2.724E-2</v>
      </c>
      <c r="P72" s="159"/>
      <c r="Q72" s="159">
        <f>SUM(Q73:Q80)</f>
        <v>0</v>
      </c>
      <c r="R72" s="159"/>
      <c r="S72" s="159"/>
      <c r="T72" s="160"/>
      <c r="U72" s="159">
        <f>SUM(U73:U80)</f>
        <v>11.66</v>
      </c>
      <c r="AE72" t="s">
        <v>115</v>
      </c>
    </row>
    <row r="73" spans="1:60" outlineLevel="1" x14ac:dyDescent="0.2">
      <c r="A73" s="149">
        <v>56</v>
      </c>
      <c r="B73" s="153" t="s">
        <v>177</v>
      </c>
      <c r="C73" s="176" t="s">
        <v>243</v>
      </c>
      <c r="D73" s="155" t="s">
        <v>117</v>
      </c>
      <c r="E73" s="161">
        <v>27.48</v>
      </c>
      <c r="F73" s="189"/>
      <c r="G73" s="189">
        <f>F73*E73</f>
        <v>0</v>
      </c>
      <c r="H73" s="161">
        <v>20.65</v>
      </c>
      <c r="I73" s="161">
        <f>ROUND(E73*H73,2)</f>
        <v>567.46</v>
      </c>
      <c r="J73" s="161">
        <v>20.950000000000003</v>
      </c>
      <c r="K73" s="161">
        <f>ROUND(E73*J73,2)</f>
        <v>575.71</v>
      </c>
      <c r="L73" s="161">
        <v>21</v>
      </c>
      <c r="M73" s="161">
        <f>G73*(1+L73/100)</f>
        <v>0</v>
      </c>
      <c r="N73" s="156">
        <v>2.1000000000000001E-4</v>
      </c>
      <c r="O73" s="156">
        <f>ROUND(E73*N73,5)</f>
        <v>5.77E-3</v>
      </c>
      <c r="P73" s="156">
        <v>0</v>
      </c>
      <c r="Q73" s="156">
        <f>ROUND(E73*P73,5)</f>
        <v>0</v>
      </c>
      <c r="R73" s="156"/>
      <c r="S73" s="156"/>
      <c r="T73" s="157">
        <v>0.05</v>
      </c>
      <c r="U73" s="156">
        <f>ROUND(E73*T73,2)</f>
        <v>1.37</v>
      </c>
      <c r="V73" s="148"/>
      <c r="W73" s="148"/>
      <c r="X73" s="148"/>
      <c r="Y73" s="148"/>
      <c r="Z73" s="148"/>
      <c r="AA73" s="148"/>
      <c r="AB73" s="148"/>
      <c r="AC73" s="148"/>
      <c r="AD73" s="148"/>
      <c r="AE73" s="148" t="s">
        <v>116</v>
      </c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49">
        <v>57</v>
      </c>
      <c r="B74" s="153" t="s">
        <v>244</v>
      </c>
      <c r="C74" s="176" t="s">
        <v>245</v>
      </c>
      <c r="D74" s="155" t="s">
        <v>117</v>
      </c>
      <c r="E74" s="161">
        <v>27.48</v>
      </c>
      <c r="F74" s="189"/>
      <c r="G74" s="189">
        <f t="shared" ref="G74:G80" si="25">F74*E74</f>
        <v>0</v>
      </c>
      <c r="H74" s="161">
        <v>8.42</v>
      </c>
      <c r="I74" s="161">
        <f>ROUND(E74*H74,2)</f>
        <v>231.38</v>
      </c>
      <c r="J74" s="161">
        <v>99.08</v>
      </c>
      <c r="K74" s="161">
        <f>ROUND(E74*J74,2)</f>
        <v>2722.72</v>
      </c>
      <c r="L74" s="161">
        <v>21</v>
      </c>
      <c r="M74" s="161">
        <f>G74*(1+L74/100)</f>
        <v>0</v>
      </c>
      <c r="N74" s="156">
        <v>3.2000000000000003E-4</v>
      </c>
      <c r="O74" s="156">
        <f>ROUND(E74*N74,5)</f>
        <v>8.7899999999999992E-3</v>
      </c>
      <c r="P74" s="156">
        <v>0</v>
      </c>
      <c r="Q74" s="156">
        <f>ROUND(E74*P74,5)</f>
        <v>0</v>
      </c>
      <c r="R74" s="156"/>
      <c r="S74" s="156"/>
      <c r="T74" s="157">
        <v>0.23599999999999999</v>
      </c>
      <c r="U74" s="156">
        <f>ROUND(E74*T74,2)</f>
        <v>6.49</v>
      </c>
      <c r="V74" s="148"/>
      <c r="W74" s="148"/>
      <c r="X74" s="148"/>
      <c r="Y74" s="148"/>
      <c r="Z74" s="148"/>
      <c r="AA74" s="148"/>
      <c r="AB74" s="148"/>
      <c r="AC74" s="148"/>
      <c r="AD74" s="148"/>
      <c r="AE74" s="148" t="s">
        <v>116</v>
      </c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49">
        <v>58</v>
      </c>
      <c r="B75" s="153" t="s">
        <v>175</v>
      </c>
      <c r="C75" s="176" t="s">
        <v>176</v>
      </c>
      <c r="D75" s="155" t="s">
        <v>117</v>
      </c>
      <c r="E75" s="161">
        <v>3.89</v>
      </c>
      <c r="F75" s="189"/>
      <c r="G75" s="189">
        <f t="shared" si="25"/>
        <v>0</v>
      </c>
      <c r="H75" s="161">
        <v>43.39</v>
      </c>
      <c r="I75" s="161">
        <f>ROUND(E75*H75,2)</f>
        <v>168.79</v>
      </c>
      <c r="J75" s="161">
        <v>409.61</v>
      </c>
      <c r="K75" s="161">
        <f>ROUND(E75*J75,2)</f>
        <v>1593.38</v>
      </c>
      <c r="L75" s="161">
        <v>21</v>
      </c>
      <c r="M75" s="161">
        <f>G75*(1+L75/100)</f>
        <v>0</v>
      </c>
      <c r="N75" s="156">
        <v>3.2599999999999999E-3</v>
      </c>
      <c r="O75" s="156">
        <f>ROUND(E75*N75,5)</f>
        <v>1.268E-2</v>
      </c>
      <c r="P75" s="156">
        <v>0</v>
      </c>
      <c r="Q75" s="156">
        <f>ROUND(E75*P75,5)</f>
        <v>0</v>
      </c>
      <c r="R75" s="156"/>
      <c r="S75" s="156"/>
      <c r="T75" s="157">
        <v>0.97799999999999998</v>
      </c>
      <c r="U75" s="156">
        <f>ROUND(E75*T75,2)</f>
        <v>3.8</v>
      </c>
      <c r="V75" s="148"/>
      <c r="W75" s="148"/>
      <c r="X75" s="148"/>
      <c r="Y75" s="148"/>
      <c r="Z75" s="148"/>
      <c r="AA75" s="148"/>
      <c r="AB75" s="148"/>
      <c r="AC75" s="148"/>
      <c r="AD75" s="148"/>
      <c r="AE75" s="148" t="s">
        <v>116</v>
      </c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49">
        <v>59</v>
      </c>
      <c r="B76" s="153" t="s">
        <v>246</v>
      </c>
      <c r="C76" s="176" t="s">
        <v>247</v>
      </c>
      <c r="D76" s="155" t="s">
        <v>118</v>
      </c>
      <c r="E76" s="161">
        <v>33.57</v>
      </c>
      <c r="F76" s="189"/>
      <c r="G76" s="189">
        <f t="shared" si="25"/>
        <v>0</v>
      </c>
      <c r="H76" s="161"/>
      <c r="I76" s="161"/>
      <c r="J76" s="161"/>
      <c r="K76" s="161"/>
      <c r="L76" s="161"/>
      <c r="M76" s="161"/>
      <c r="N76" s="156"/>
      <c r="O76" s="156"/>
      <c r="P76" s="156"/>
      <c r="Q76" s="156"/>
      <c r="R76" s="156"/>
      <c r="S76" s="156"/>
      <c r="T76" s="157"/>
      <c r="U76" s="156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49">
        <v>60</v>
      </c>
      <c r="B77" s="153" t="s">
        <v>139</v>
      </c>
      <c r="C77" s="176" t="s">
        <v>140</v>
      </c>
      <c r="D77" s="155" t="s">
        <v>117</v>
      </c>
      <c r="E77" s="161">
        <v>27.48</v>
      </c>
      <c r="F77" s="189"/>
      <c r="G77" s="189">
        <f t="shared" si="25"/>
        <v>0</v>
      </c>
      <c r="H77" s="161"/>
      <c r="I77" s="161"/>
      <c r="J77" s="161"/>
      <c r="K77" s="161"/>
      <c r="L77" s="161"/>
      <c r="M77" s="161"/>
      <c r="N77" s="156"/>
      <c r="O77" s="156"/>
      <c r="P77" s="156"/>
      <c r="Q77" s="156"/>
      <c r="R77" s="156"/>
      <c r="S77" s="156"/>
      <c r="T77" s="157"/>
      <c r="U77" s="156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49">
        <v>61</v>
      </c>
      <c r="B78" s="153" t="s">
        <v>248</v>
      </c>
      <c r="C78" s="176" t="s">
        <v>249</v>
      </c>
      <c r="D78" s="155" t="s">
        <v>118</v>
      </c>
      <c r="E78" s="161">
        <v>16.399999999999999</v>
      </c>
      <c r="F78" s="189"/>
      <c r="G78" s="189">
        <f t="shared" si="25"/>
        <v>0</v>
      </c>
      <c r="H78" s="161"/>
      <c r="I78" s="161"/>
      <c r="J78" s="161"/>
      <c r="K78" s="161"/>
      <c r="L78" s="161"/>
      <c r="M78" s="161"/>
      <c r="N78" s="156"/>
      <c r="O78" s="156"/>
      <c r="P78" s="156"/>
      <c r="Q78" s="156"/>
      <c r="R78" s="156"/>
      <c r="S78" s="156"/>
      <c r="T78" s="157"/>
      <c r="U78" s="156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49">
        <v>62</v>
      </c>
      <c r="B79" s="153" t="s">
        <v>27</v>
      </c>
      <c r="C79" s="176" t="s">
        <v>150</v>
      </c>
      <c r="D79" s="155" t="s">
        <v>117</v>
      </c>
      <c r="E79" s="161">
        <v>33.979999999999997</v>
      </c>
      <c r="F79" s="189"/>
      <c r="G79" s="189">
        <f t="shared" si="25"/>
        <v>0</v>
      </c>
      <c r="H79" s="161"/>
      <c r="I79" s="161"/>
      <c r="J79" s="161"/>
      <c r="K79" s="161"/>
      <c r="L79" s="161"/>
      <c r="M79" s="161"/>
      <c r="N79" s="156"/>
      <c r="O79" s="156"/>
      <c r="P79" s="156"/>
      <c r="Q79" s="156"/>
      <c r="R79" s="156"/>
      <c r="S79" s="156"/>
      <c r="T79" s="157"/>
      <c r="U79" s="156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49">
        <v>63</v>
      </c>
      <c r="B80" s="153" t="s">
        <v>250</v>
      </c>
      <c r="C80" s="176" t="s">
        <v>251</v>
      </c>
      <c r="D80" s="155" t="s">
        <v>0</v>
      </c>
      <c r="E80" s="161">
        <v>6.3</v>
      </c>
      <c r="F80" s="189"/>
      <c r="G80" s="189">
        <f t="shared" si="25"/>
        <v>0</v>
      </c>
      <c r="H80" s="161"/>
      <c r="I80" s="161"/>
      <c r="J80" s="161"/>
      <c r="K80" s="161"/>
      <c r="L80" s="161"/>
      <c r="M80" s="161"/>
      <c r="N80" s="156"/>
      <c r="O80" s="156"/>
      <c r="P80" s="156"/>
      <c r="Q80" s="156"/>
      <c r="R80" s="156"/>
      <c r="S80" s="156"/>
      <c r="T80" s="157"/>
      <c r="U80" s="156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2">
      <c r="A81" s="150" t="s">
        <v>114</v>
      </c>
      <c r="B81" s="154" t="s">
        <v>75</v>
      </c>
      <c r="C81" s="177" t="s">
        <v>76</v>
      </c>
      <c r="D81" s="158"/>
      <c r="E81" s="162"/>
      <c r="F81" s="190"/>
      <c r="G81" s="199">
        <f>SUMIF(AE82:AE85,"&lt;&gt;NOR",G82:G85)</f>
        <v>0</v>
      </c>
      <c r="H81" s="162"/>
      <c r="I81" s="162">
        <f>SUM(I82:I85)</f>
        <v>32.15</v>
      </c>
      <c r="J81" s="162"/>
      <c r="K81" s="162">
        <f>SUM(K82:K85)</f>
        <v>3824.3899999999994</v>
      </c>
      <c r="L81" s="162"/>
      <c r="M81" s="162">
        <f>SUM(M82:M85)</f>
        <v>0</v>
      </c>
      <c r="N81" s="159"/>
      <c r="O81" s="159">
        <f>SUM(O82:O85)</f>
        <v>2.0000000000000002E-5</v>
      </c>
      <c r="P81" s="159"/>
      <c r="Q81" s="159">
        <f>SUM(Q82:Q85)</f>
        <v>0.49059999999999998</v>
      </c>
      <c r="R81" s="159"/>
      <c r="S81" s="159"/>
      <c r="T81" s="160"/>
      <c r="U81" s="159">
        <f>SUM(U82:U85)</f>
        <v>7.3599999999999994</v>
      </c>
      <c r="AE81" t="s">
        <v>115</v>
      </c>
    </row>
    <row r="82" spans="1:60" ht="22.5" outlineLevel="1" x14ac:dyDescent="0.2">
      <c r="A82" s="149">
        <v>64</v>
      </c>
      <c r="B82" s="153" t="s">
        <v>252</v>
      </c>
      <c r="C82" s="176" t="s">
        <v>281</v>
      </c>
      <c r="D82" s="155" t="s">
        <v>117</v>
      </c>
      <c r="E82" s="161">
        <v>17.02</v>
      </c>
      <c r="F82" s="189"/>
      <c r="G82" s="189">
        <f>F82*E82</f>
        <v>0</v>
      </c>
      <c r="H82" s="161">
        <v>0.18</v>
      </c>
      <c r="I82" s="161">
        <f>ROUND(E82*H82,2)</f>
        <v>3.06</v>
      </c>
      <c r="J82" s="161">
        <v>119.82</v>
      </c>
      <c r="K82" s="161">
        <f>ROUND(E82*J82,2)</f>
        <v>2039.34</v>
      </c>
      <c r="L82" s="161">
        <v>21</v>
      </c>
      <c r="M82" s="161">
        <f>G82*(1+L82/100)</f>
        <v>0</v>
      </c>
      <c r="N82" s="156">
        <v>0</v>
      </c>
      <c r="O82" s="156">
        <f>ROUND(E82*N82,5)</f>
        <v>0</v>
      </c>
      <c r="P82" s="156">
        <v>0</v>
      </c>
      <c r="Q82" s="156">
        <f>ROUND(E82*P82,5)</f>
        <v>0</v>
      </c>
      <c r="R82" s="156"/>
      <c r="S82" s="156"/>
      <c r="T82" s="157">
        <v>0.15</v>
      </c>
      <c r="U82" s="156">
        <f>ROUND(E82*T82,2)</f>
        <v>2.5499999999999998</v>
      </c>
      <c r="V82" s="148"/>
      <c r="W82" s="148"/>
      <c r="X82" s="148"/>
      <c r="Y82" s="148"/>
      <c r="Z82" s="148"/>
      <c r="AA82" s="148"/>
      <c r="AB82" s="148"/>
      <c r="AC82" s="148"/>
      <c r="AD82" s="148"/>
      <c r="AE82" s="148" t="s">
        <v>116</v>
      </c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49">
        <v>65</v>
      </c>
      <c r="B83" s="153" t="s">
        <v>253</v>
      </c>
      <c r="C83" s="176" t="s">
        <v>254</v>
      </c>
      <c r="D83" s="155" t="s">
        <v>118</v>
      </c>
      <c r="E83" s="161">
        <v>15.6</v>
      </c>
      <c r="F83" s="189"/>
      <c r="G83" s="189">
        <f t="shared" ref="G83:G85" si="26">F83*E83</f>
        <v>0</v>
      </c>
      <c r="H83" s="161">
        <v>0</v>
      </c>
      <c r="I83" s="161">
        <f>ROUND(E83*H83,2)</f>
        <v>0</v>
      </c>
      <c r="J83" s="161">
        <v>9.9</v>
      </c>
      <c r="K83" s="161">
        <f>ROUND(E83*J83,2)</f>
        <v>154.44</v>
      </c>
      <c r="L83" s="161">
        <v>21</v>
      </c>
      <c r="M83" s="161">
        <f>G83*(1+L83/100)</f>
        <v>0</v>
      </c>
      <c r="N83" s="156">
        <v>0</v>
      </c>
      <c r="O83" s="156">
        <f>ROUND(E83*N83,5)</f>
        <v>0</v>
      </c>
      <c r="P83" s="156">
        <v>1E-3</v>
      </c>
      <c r="Q83" s="156">
        <f>ROUND(E83*P83,5)</f>
        <v>1.5599999999999999E-2</v>
      </c>
      <c r="R83" s="156"/>
      <c r="S83" s="156"/>
      <c r="T83" s="157">
        <v>0.03</v>
      </c>
      <c r="U83" s="156">
        <f>ROUND(E83*T83,2)</f>
        <v>0.47</v>
      </c>
      <c r="V83" s="148"/>
      <c r="W83" s="148"/>
      <c r="X83" s="148"/>
      <c r="Y83" s="148"/>
      <c r="Z83" s="148"/>
      <c r="AA83" s="148"/>
      <c r="AB83" s="148"/>
      <c r="AC83" s="148"/>
      <c r="AD83" s="148"/>
      <c r="AE83" s="148" t="s">
        <v>116</v>
      </c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49">
        <v>66</v>
      </c>
      <c r="B84" s="153" t="s">
        <v>27</v>
      </c>
      <c r="C84" s="176" t="s">
        <v>255</v>
      </c>
      <c r="D84" s="155" t="s">
        <v>118</v>
      </c>
      <c r="E84" s="161">
        <v>19</v>
      </c>
      <c r="F84" s="189"/>
      <c r="G84" s="189">
        <f t="shared" si="26"/>
        <v>0</v>
      </c>
      <c r="H84" s="161">
        <v>0</v>
      </c>
      <c r="I84" s="161">
        <f>ROUND(E84*H84,2)</f>
        <v>0</v>
      </c>
      <c r="J84" s="161">
        <v>66.3</v>
      </c>
      <c r="K84" s="161">
        <f>ROUND(E84*J84,2)</f>
        <v>1259.7</v>
      </c>
      <c r="L84" s="161">
        <v>21</v>
      </c>
      <c r="M84" s="161">
        <f>G84*(1+L84/100)</f>
        <v>0</v>
      </c>
      <c r="N84" s="156">
        <v>0</v>
      </c>
      <c r="O84" s="156">
        <f>ROUND(E84*N84,5)</f>
        <v>0</v>
      </c>
      <c r="P84" s="156">
        <v>2.5000000000000001E-2</v>
      </c>
      <c r="Q84" s="156">
        <f>ROUND(E84*P84,5)</f>
        <v>0.47499999999999998</v>
      </c>
      <c r="R84" s="156"/>
      <c r="S84" s="156"/>
      <c r="T84" s="157">
        <v>0.2</v>
      </c>
      <c r="U84" s="156">
        <f>ROUND(E84*T84,2)</f>
        <v>3.8</v>
      </c>
      <c r="V84" s="148"/>
      <c r="W84" s="148"/>
      <c r="X84" s="148"/>
      <c r="Y84" s="148"/>
      <c r="Z84" s="148"/>
      <c r="AA84" s="148"/>
      <c r="AB84" s="148"/>
      <c r="AC84" s="148"/>
      <c r="AD84" s="148"/>
      <c r="AE84" s="148" t="s">
        <v>116</v>
      </c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49">
        <v>67</v>
      </c>
      <c r="B85" s="153" t="s">
        <v>256</v>
      </c>
      <c r="C85" s="176" t="s">
        <v>257</v>
      </c>
      <c r="D85" s="155" t="s">
        <v>0</v>
      </c>
      <c r="E85" s="161">
        <v>1.6</v>
      </c>
      <c r="F85" s="189"/>
      <c r="G85" s="189">
        <f t="shared" si="26"/>
        <v>0</v>
      </c>
      <c r="H85" s="161">
        <v>18.18</v>
      </c>
      <c r="I85" s="161">
        <f>ROUND(E85*H85,2)</f>
        <v>29.09</v>
      </c>
      <c r="J85" s="161">
        <v>231.82</v>
      </c>
      <c r="K85" s="161">
        <f>ROUND(E85*J85,2)</f>
        <v>370.91</v>
      </c>
      <c r="L85" s="161">
        <v>21</v>
      </c>
      <c r="M85" s="161">
        <f>G85*(1+L85/100)</f>
        <v>0</v>
      </c>
      <c r="N85" s="156">
        <v>1.0000000000000001E-5</v>
      </c>
      <c r="O85" s="156">
        <f>ROUND(E85*N85,5)</f>
        <v>2.0000000000000002E-5</v>
      </c>
      <c r="P85" s="156">
        <v>0</v>
      </c>
      <c r="Q85" s="156">
        <f>ROUND(E85*P85,5)</f>
        <v>0</v>
      </c>
      <c r="R85" s="156"/>
      <c r="S85" s="156"/>
      <c r="T85" s="157">
        <v>0.34</v>
      </c>
      <c r="U85" s="156">
        <f>ROUND(E85*T85,2)</f>
        <v>0.54</v>
      </c>
      <c r="V85" s="148"/>
      <c r="W85" s="148"/>
      <c r="X85" s="148"/>
      <c r="Y85" s="148"/>
      <c r="Z85" s="148"/>
      <c r="AA85" s="148"/>
      <c r="AB85" s="148"/>
      <c r="AC85" s="148"/>
      <c r="AD85" s="148"/>
      <c r="AE85" s="148" t="s">
        <v>116</v>
      </c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x14ac:dyDescent="0.2">
      <c r="A86" s="150" t="s">
        <v>114</v>
      </c>
      <c r="B86" s="154" t="s">
        <v>77</v>
      </c>
      <c r="C86" s="177" t="s">
        <v>78</v>
      </c>
      <c r="D86" s="158"/>
      <c r="E86" s="162"/>
      <c r="F86" s="190"/>
      <c r="G86" s="199">
        <f>SUMIF(AE87:AE88,"&lt;&gt;NOR",G87:G88)</f>
        <v>0</v>
      </c>
      <c r="H86" s="162"/>
      <c r="I86" s="162">
        <f>SUM(I87:I88)</f>
        <v>0</v>
      </c>
      <c r="J86" s="162"/>
      <c r="K86" s="162">
        <f>SUM(K87:K88)</f>
        <v>2002.52</v>
      </c>
      <c r="L86" s="162"/>
      <c r="M86" s="162">
        <f>SUM(M87:M88)</f>
        <v>0</v>
      </c>
      <c r="N86" s="159"/>
      <c r="O86" s="159">
        <f>SUM(O87:O88)</f>
        <v>0</v>
      </c>
      <c r="P86" s="159"/>
      <c r="Q86" s="159">
        <f>SUM(Q87:Q88)</f>
        <v>2.359E-2</v>
      </c>
      <c r="R86" s="159"/>
      <c r="S86" s="159"/>
      <c r="T86" s="160"/>
      <c r="U86" s="159">
        <f>SUM(U87:U88)</f>
        <v>6.05</v>
      </c>
      <c r="AE86" t="s">
        <v>115</v>
      </c>
    </row>
    <row r="87" spans="1:60" outlineLevel="1" x14ac:dyDescent="0.2">
      <c r="A87" s="149">
        <v>68</v>
      </c>
      <c r="B87" s="153" t="s">
        <v>258</v>
      </c>
      <c r="C87" s="176" t="s">
        <v>259</v>
      </c>
      <c r="D87" s="155" t="s">
        <v>117</v>
      </c>
      <c r="E87" s="161">
        <v>23.59</v>
      </c>
      <c r="F87" s="189"/>
      <c r="G87" s="189">
        <f>F87*E87</f>
        <v>0</v>
      </c>
      <c r="H87" s="161">
        <v>0</v>
      </c>
      <c r="I87" s="161">
        <f>ROUND(E87*H87,2)</f>
        <v>0</v>
      </c>
      <c r="J87" s="161">
        <v>84.5</v>
      </c>
      <c r="K87" s="161">
        <f>ROUND(E87*J87,2)</f>
        <v>1993.36</v>
      </c>
      <c r="L87" s="161">
        <v>21</v>
      </c>
      <c r="M87" s="161">
        <f>G87*(1+L87/100)</f>
        <v>0</v>
      </c>
      <c r="N87" s="156">
        <v>0</v>
      </c>
      <c r="O87" s="156">
        <f>ROUND(E87*N87,5)</f>
        <v>0</v>
      </c>
      <c r="P87" s="156">
        <v>1E-3</v>
      </c>
      <c r="Q87" s="156">
        <f>ROUND(E87*P87,5)</f>
        <v>2.359E-2</v>
      </c>
      <c r="R87" s="156"/>
      <c r="S87" s="156"/>
      <c r="T87" s="157">
        <v>0.255</v>
      </c>
      <c r="U87" s="156">
        <f>ROUND(E87*T87,2)</f>
        <v>6.02</v>
      </c>
      <c r="V87" s="148"/>
      <c r="W87" s="148"/>
      <c r="X87" s="148"/>
      <c r="Y87" s="148"/>
      <c r="Z87" s="148"/>
      <c r="AA87" s="148"/>
      <c r="AB87" s="148"/>
      <c r="AC87" s="148"/>
      <c r="AD87" s="148"/>
      <c r="AE87" s="148" t="s">
        <v>116</v>
      </c>
      <c r="AF87" s="148"/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49">
        <v>69</v>
      </c>
      <c r="B88" s="153" t="s">
        <v>260</v>
      </c>
      <c r="C88" s="176" t="s">
        <v>261</v>
      </c>
      <c r="D88" s="155" t="s">
        <v>0</v>
      </c>
      <c r="E88" s="161">
        <v>0.79</v>
      </c>
      <c r="F88" s="189"/>
      <c r="G88" s="189">
        <f>F88*E88</f>
        <v>0</v>
      </c>
      <c r="H88" s="161">
        <v>0</v>
      </c>
      <c r="I88" s="161">
        <f>ROUND(E88*H88,2)</f>
        <v>0</v>
      </c>
      <c r="J88" s="161">
        <v>11.6</v>
      </c>
      <c r="K88" s="161">
        <f>ROUND(E88*J88,2)</f>
        <v>9.16</v>
      </c>
      <c r="L88" s="161">
        <v>21</v>
      </c>
      <c r="M88" s="161">
        <f>G88*(1+L88/100)</f>
        <v>0</v>
      </c>
      <c r="N88" s="156">
        <v>0</v>
      </c>
      <c r="O88" s="156">
        <f>ROUND(E88*N88,5)</f>
        <v>0</v>
      </c>
      <c r="P88" s="156">
        <v>0</v>
      </c>
      <c r="Q88" s="156">
        <f>ROUND(E88*P88,5)</f>
        <v>0</v>
      </c>
      <c r="R88" s="156"/>
      <c r="S88" s="156"/>
      <c r="T88" s="157">
        <v>3.5000000000000003E-2</v>
      </c>
      <c r="U88" s="156">
        <f>ROUND(E88*T88,2)</f>
        <v>0.03</v>
      </c>
      <c r="V88" s="148"/>
      <c r="W88" s="148"/>
      <c r="X88" s="148"/>
      <c r="Y88" s="148"/>
      <c r="Z88" s="148"/>
      <c r="AA88" s="148"/>
      <c r="AB88" s="148"/>
      <c r="AC88" s="148"/>
      <c r="AD88" s="148"/>
      <c r="AE88" s="148" t="s">
        <v>116</v>
      </c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x14ac:dyDescent="0.2">
      <c r="A89" s="150" t="s">
        <v>114</v>
      </c>
      <c r="B89" s="154" t="s">
        <v>79</v>
      </c>
      <c r="C89" s="177" t="s">
        <v>80</v>
      </c>
      <c r="D89" s="158"/>
      <c r="E89" s="162"/>
      <c r="F89" s="190"/>
      <c r="G89" s="199">
        <f>SUMIF(AE90:AE92,"&lt;&gt;NOR",G90:G92)</f>
        <v>0</v>
      </c>
      <c r="H89" s="162"/>
      <c r="I89" s="162">
        <f>SUM(I90:I92)</f>
        <v>515.41999999999996</v>
      </c>
      <c r="J89" s="162"/>
      <c r="K89" s="162">
        <f>SUM(K90:K92)</f>
        <v>6209.21</v>
      </c>
      <c r="L89" s="162"/>
      <c r="M89" s="162">
        <f>SUM(M90:M92)</f>
        <v>0</v>
      </c>
      <c r="N89" s="159"/>
      <c r="O89" s="159">
        <f>SUM(O90:O92)</f>
        <v>5.2399999999999999E-3</v>
      </c>
      <c r="P89" s="159"/>
      <c r="Q89" s="159">
        <f>SUM(Q90:Q92)</f>
        <v>0</v>
      </c>
      <c r="R89" s="159"/>
      <c r="S89" s="159"/>
      <c r="T89" s="160"/>
      <c r="U89" s="159">
        <f>SUM(U90:U92)</f>
        <v>14.809999999999999</v>
      </c>
      <c r="AE89" t="s">
        <v>115</v>
      </c>
    </row>
    <row r="90" spans="1:60" ht="22.5" outlineLevel="1" x14ac:dyDescent="0.2">
      <c r="A90" s="149">
        <v>70</v>
      </c>
      <c r="B90" s="153" t="s">
        <v>262</v>
      </c>
      <c r="C90" s="176" t="s">
        <v>263</v>
      </c>
      <c r="D90" s="155" t="s">
        <v>117</v>
      </c>
      <c r="E90" s="161">
        <v>20.8</v>
      </c>
      <c r="F90" s="189"/>
      <c r="G90" s="189">
        <f>F90*E90</f>
        <v>0</v>
      </c>
      <c r="H90" s="161">
        <v>0</v>
      </c>
      <c r="I90" s="161">
        <f>ROUND(E90*H90,2)</f>
        <v>0</v>
      </c>
      <c r="J90" s="161">
        <v>138.5</v>
      </c>
      <c r="K90" s="161">
        <f>ROUND(E90*J90,2)</f>
        <v>2880.8</v>
      </c>
      <c r="L90" s="161">
        <v>21</v>
      </c>
      <c r="M90" s="161">
        <f>G90*(1+L90/100)</f>
        <v>0</v>
      </c>
      <c r="N90" s="156">
        <v>0</v>
      </c>
      <c r="O90" s="156">
        <f>ROUND(E90*N90,5)</f>
        <v>0</v>
      </c>
      <c r="P90" s="156">
        <v>0</v>
      </c>
      <c r="Q90" s="156">
        <f>ROUND(E90*P90,5)</f>
        <v>0</v>
      </c>
      <c r="R90" s="156"/>
      <c r="S90" s="156"/>
      <c r="T90" s="157">
        <v>0.33</v>
      </c>
      <c r="U90" s="156">
        <f>ROUND(E90*T90,2)</f>
        <v>6.86</v>
      </c>
      <c r="V90" s="148"/>
      <c r="W90" s="148"/>
      <c r="X90" s="148"/>
      <c r="Y90" s="148"/>
      <c r="Z90" s="148"/>
      <c r="AA90" s="148"/>
      <c r="AB90" s="148"/>
      <c r="AC90" s="148"/>
      <c r="AD90" s="148"/>
      <c r="AE90" s="148" t="s">
        <v>116</v>
      </c>
      <c r="AF90" s="148"/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49">
        <v>71</v>
      </c>
      <c r="B91" s="153" t="s">
        <v>27</v>
      </c>
      <c r="C91" s="176" t="s">
        <v>151</v>
      </c>
      <c r="D91" s="155" t="s">
        <v>118</v>
      </c>
      <c r="E91" s="161">
        <v>24.96</v>
      </c>
      <c r="F91" s="189"/>
      <c r="G91" s="189">
        <f t="shared" ref="G91:G92" si="27">F91*E91</f>
        <v>0</v>
      </c>
      <c r="H91" s="161">
        <v>20.65</v>
      </c>
      <c r="I91" s="161">
        <f>ROUND(E91*H91,2)</f>
        <v>515.41999999999996</v>
      </c>
      <c r="J91" s="161">
        <v>20.950000000000003</v>
      </c>
      <c r="K91" s="161">
        <f>ROUND(E91*J91,2)</f>
        <v>522.91</v>
      </c>
      <c r="L91" s="161">
        <v>21</v>
      </c>
      <c r="M91" s="161">
        <f>G91*(1+L91/100)</f>
        <v>0</v>
      </c>
      <c r="N91" s="156">
        <v>2.1000000000000001E-4</v>
      </c>
      <c r="O91" s="156">
        <f>ROUND(E91*N91,5)</f>
        <v>5.2399999999999999E-3</v>
      </c>
      <c r="P91" s="156">
        <v>0</v>
      </c>
      <c r="Q91" s="156">
        <f>ROUND(E91*P91,5)</f>
        <v>0</v>
      </c>
      <c r="R91" s="156"/>
      <c r="S91" s="156"/>
      <c r="T91" s="157">
        <v>0.05</v>
      </c>
      <c r="U91" s="156">
        <f>ROUND(E91*T91,2)</f>
        <v>1.25</v>
      </c>
      <c r="V91" s="148"/>
      <c r="W91" s="148"/>
      <c r="X91" s="148"/>
      <c r="Y91" s="148"/>
      <c r="Z91" s="148"/>
      <c r="AA91" s="148"/>
      <c r="AB91" s="148"/>
      <c r="AC91" s="148"/>
      <c r="AD91" s="148"/>
      <c r="AE91" s="148" t="s">
        <v>116</v>
      </c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49">
        <v>72</v>
      </c>
      <c r="B92" s="153" t="s">
        <v>250</v>
      </c>
      <c r="C92" s="176" t="s">
        <v>264</v>
      </c>
      <c r="D92" s="155" t="s">
        <v>0</v>
      </c>
      <c r="E92" s="161">
        <v>6.2</v>
      </c>
      <c r="F92" s="189"/>
      <c r="G92" s="189">
        <f t="shared" si="27"/>
        <v>0</v>
      </c>
      <c r="H92" s="161">
        <v>0</v>
      </c>
      <c r="I92" s="161">
        <f>ROUND(E92*H92,2)</f>
        <v>0</v>
      </c>
      <c r="J92" s="161">
        <v>452.5</v>
      </c>
      <c r="K92" s="161">
        <f>ROUND(E92*J92,2)</f>
        <v>2805.5</v>
      </c>
      <c r="L92" s="161">
        <v>21</v>
      </c>
      <c r="M92" s="161">
        <f>G92*(1+L92/100)</f>
        <v>0</v>
      </c>
      <c r="N92" s="156">
        <v>0</v>
      </c>
      <c r="O92" s="156">
        <f>ROUND(E92*N92,5)</f>
        <v>0</v>
      </c>
      <c r="P92" s="156">
        <v>0</v>
      </c>
      <c r="Q92" s="156">
        <f>ROUND(E92*P92,5)</f>
        <v>0</v>
      </c>
      <c r="R92" s="156"/>
      <c r="S92" s="156"/>
      <c r="T92" s="157">
        <v>1.08</v>
      </c>
      <c r="U92" s="156">
        <f>ROUND(E92*T92,2)</f>
        <v>6.7</v>
      </c>
      <c r="V92" s="148"/>
      <c r="W92" s="148"/>
      <c r="X92" s="148"/>
      <c r="Y92" s="148"/>
      <c r="Z92" s="148"/>
      <c r="AA92" s="148"/>
      <c r="AB92" s="148"/>
      <c r="AC92" s="148"/>
      <c r="AD92" s="148"/>
      <c r="AE92" s="148" t="s">
        <v>116</v>
      </c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x14ac:dyDescent="0.2">
      <c r="A93" s="150" t="s">
        <v>114</v>
      </c>
      <c r="B93" s="154" t="s">
        <v>81</v>
      </c>
      <c r="C93" s="177" t="s">
        <v>82</v>
      </c>
      <c r="D93" s="158"/>
      <c r="E93" s="162"/>
      <c r="F93" s="190"/>
      <c r="G93" s="199">
        <f>SUMIF(AE94:AE98,"&lt;&gt;NOR",G94:G98)</f>
        <v>0</v>
      </c>
      <c r="H93" s="162"/>
      <c r="I93" s="162">
        <f>SUM(I94:I98)</f>
        <v>42.72</v>
      </c>
      <c r="J93" s="162"/>
      <c r="K93" s="162">
        <f>SUM(K94:K98)</f>
        <v>396.48</v>
      </c>
      <c r="L93" s="162"/>
      <c r="M93" s="162">
        <f>SUM(M94:M98)</f>
        <v>0</v>
      </c>
      <c r="N93" s="159"/>
      <c r="O93" s="159">
        <f>SUM(O94:O98)</f>
        <v>7.3999999999999999E-4</v>
      </c>
      <c r="P93" s="159"/>
      <c r="Q93" s="159">
        <f>SUM(Q94:Q98)</f>
        <v>0</v>
      </c>
      <c r="R93" s="159"/>
      <c r="S93" s="159"/>
      <c r="T93" s="160"/>
      <c r="U93" s="159">
        <f>SUM(U94:U98)</f>
        <v>1.18</v>
      </c>
      <c r="AE93" t="s">
        <v>115</v>
      </c>
    </row>
    <row r="94" spans="1:60" outlineLevel="1" x14ac:dyDescent="0.2">
      <c r="A94" s="149">
        <v>73</v>
      </c>
      <c r="B94" s="153" t="s">
        <v>265</v>
      </c>
      <c r="C94" s="176" t="s">
        <v>266</v>
      </c>
      <c r="D94" s="155" t="s">
        <v>117</v>
      </c>
      <c r="E94" s="161">
        <v>2.4</v>
      </c>
      <c r="F94" s="189"/>
      <c r="G94" s="189">
        <f>F94*E94</f>
        <v>0</v>
      </c>
      <c r="H94" s="161">
        <v>17.8</v>
      </c>
      <c r="I94" s="161">
        <f>ROUND(E94*H94,2)</f>
        <v>42.72</v>
      </c>
      <c r="J94" s="161">
        <v>165.2</v>
      </c>
      <c r="K94" s="161">
        <f>ROUND(E94*J94,2)</f>
        <v>396.48</v>
      </c>
      <c r="L94" s="161">
        <v>21</v>
      </c>
      <c r="M94" s="161">
        <f>G94*(1+L94/100)</f>
        <v>0</v>
      </c>
      <c r="N94" s="156">
        <v>3.1E-4</v>
      </c>
      <c r="O94" s="156">
        <f>ROUND(E94*N94,5)</f>
        <v>7.3999999999999999E-4</v>
      </c>
      <c r="P94" s="156">
        <v>0</v>
      </c>
      <c r="Q94" s="156">
        <f>ROUND(E94*P94,5)</f>
        <v>0</v>
      </c>
      <c r="R94" s="156"/>
      <c r="S94" s="156"/>
      <c r="T94" s="157">
        <v>0.49</v>
      </c>
      <c r="U94" s="156">
        <f>ROUND(E94*T94,2)</f>
        <v>1.18</v>
      </c>
      <c r="V94" s="148"/>
      <c r="W94" s="148"/>
      <c r="X94" s="148"/>
      <c r="Y94" s="148"/>
      <c r="Z94" s="148"/>
      <c r="AA94" s="148"/>
      <c r="AB94" s="148"/>
      <c r="AC94" s="148"/>
      <c r="AD94" s="148"/>
      <c r="AE94" s="148" t="s">
        <v>116</v>
      </c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49">
        <v>74</v>
      </c>
      <c r="B95" s="153" t="s">
        <v>267</v>
      </c>
      <c r="C95" s="176" t="s">
        <v>268</v>
      </c>
      <c r="D95" s="155" t="s">
        <v>117</v>
      </c>
      <c r="E95" s="161">
        <v>2.4</v>
      </c>
      <c r="F95" s="189"/>
      <c r="G95" s="189">
        <f>F95*E95</f>
        <v>0</v>
      </c>
      <c r="H95" s="161"/>
      <c r="I95" s="161"/>
      <c r="J95" s="161"/>
      <c r="K95" s="161"/>
      <c r="L95" s="161"/>
      <c r="M95" s="161"/>
      <c r="N95" s="156"/>
      <c r="O95" s="156"/>
      <c r="P95" s="156"/>
      <c r="Q95" s="156"/>
      <c r="R95" s="156"/>
      <c r="S95" s="156"/>
      <c r="T95" s="157"/>
      <c r="U95" s="156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49">
        <v>75</v>
      </c>
      <c r="B96" s="181">
        <v>783103811</v>
      </c>
      <c r="C96" s="176" t="s">
        <v>269</v>
      </c>
      <c r="D96" s="155" t="s">
        <v>117</v>
      </c>
      <c r="E96" s="161">
        <v>6.89</v>
      </c>
      <c r="F96" s="189"/>
      <c r="G96" s="189">
        <f>F96*E96</f>
        <v>0</v>
      </c>
      <c r="H96" s="161"/>
      <c r="I96" s="161"/>
      <c r="J96" s="161"/>
      <c r="K96" s="161"/>
      <c r="L96" s="161"/>
      <c r="M96" s="161"/>
      <c r="N96" s="156"/>
      <c r="O96" s="156"/>
      <c r="P96" s="156"/>
      <c r="Q96" s="156"/>
      <c r="R96" s="156"/>
      <c r="S96" s="156"/>
      <c r="T96" s="157"/>
      <c r="U96" s="156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49">
        <v>76</v>
      </c>
      <c r="B97" s="181">
        <v>783125230</v>
      </c>
      <c r="C97" s="176" t="s">
        <v>270</v>
      </c>
      <c r="D97" s="155" t="s">
        <v>117</v>
      </c>
      <c r="E97" s="161">
        <v>6.89</v>
      </c>
      <c r="F97" s="189"/>
      <c r="G97" s="189">
        <f>F97*E97</f>
        <v>0</v>
      </c>
      <c r="H97" s="161"/>
      <c r="I97" s="161"/>
      <c r="J97" s="161"/>
      <c r="K97" s="161"/>
      <c r="L97" s="161"/>
      <c r="M97" s="161"/>
      <c r="N97" s="156"/>
      <c r="O97" s="156"/>
      <c r="P97" s="156"/>
      <c r="Q97" s="156"/>
      <c r="R97" s="156"/>
      <c r="S97" s="156"/>
      <c r="T97" s="157"/>
      <c r="U97" s="156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49">
        <v>77</v>
      </c>
      <c r="B98" s="153" t="s">
        <v>271</v>
      </c>
      <c r="C98" s="176" t="s">
        <v>272</v>
      </c>
      <c r="D98" s="155" t="s">
        <v>117</v>
      </c>
      <c r="E98" s="161">
        <v>2.4</v>
      </c>
      <c r="F98" s="189"/>
      <c r="G98" s="189">
        <f>F98*E98</f>
        <v>0</v>
      </c>
      <c r="H98" s="161"/>
      <c r="I98" s="161"/>
      <c r="J98" s="161"/>
      <c r="K98" s="161"/>
      <c r="L98" s="161"/>
      <c r="M98" s="161"/>
      <c r="N98" s="156"/>
      <c r="O98" s="156"/>
      <c r="P98" s="156"/>
      <c r="Q98" s="156"/>
      <c r="R98" s="156"/>
      <c r="S98" s="156"/>
      <c r="T98" s="157"/>
      <c r="U98" s="156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50" t="s">
        <v>114</v>
      </c>
      <c r="B99" s="154" t="s">
        <v>83</v>
      </c>
      <c r="C99" s="177" t="s">
        <v>84</v>
      </c>
      <c r="D99" s="158"/>
      <c r="E99" s="162"/>
      <c r="F99" s="190"/>
      <c r="G99" s="199">
        <f>SUMIF(AE100:AE103,"&lt;&gt;NOR",G100:G103)</f>
        <v>0</v>
      </c>
      <c r="H99" s="162"/>
      <c r="I99" s="162">
        <f>SUM(I100:I101)</f>
        <v>181.63</v>
      </c>
      <c r="J99" s="162"/>
      <c r="K99" s="162">
        <f>SUM(K100:K101)</f>
        <v>7179.6</v>
      </c>
      <c r="L99" s="162"/>
      <c r="M99" s="162">
        <f>SUM(M100:M101)</f>
        <v>0</v>
      </c>
      <c r="N99" s="159"/>
      <c r="O99" s="159">
        <f>SUM(O100:O101)</f>
        <v>3.49E-3</v>
      </c>
      <c r="P99" s="159"/>
      <c r="Q99" s="159">
        <f>SUM(Q100:Q101)</f>
        <v>0</v>
      </c>
      <c r="R99" s="159"/>
      <c r="S99" s="159"/>
      <c r="T99" s="160"/>
      <c r="U99" s="159">
        <f>SUM(U100:U101)</f>
        <v>17.559999999999999</v>
      </c>
      <c r="AE99" t="s">
        <v>115</v>
      </c>
    </row>
    <row r="100" spans="1:60" outlineLevel="1" x14ac:dyDescent="0.2">
      <c r="A100" s="149">
        <v>78</v>
      </c>
      <c r="B100" s="153" t="s">
        <v>141</v>
      </c>
      <c r="C100" s="176" t="s">
        <v>142</v>
      </c>
      <c r="D100" s="155" t="s">
        <v>117</v>
      </c>
      <c r="E100" s="161">
        <v>228.62</v>
      </c>
      <c r="F100" s="189"/>
      <c r="G100" s="189">
        <f>F100*E100</f>
        <v>0</v>
      </c>
      <c r="H100" s="161">
        <v>0.09</v>
      </c>
      <c r="I100" s="161">
        <f>ROUND(E100*H100,2)</f>
        <v>20.58</v>
      </c>
      <c r="J100" s="161">
        <v>28.51</v>
      </c>
      <c r="K100" s="161">
        <f>ROUND(E100*J100,2)</f>
        <v>6517.96</v>
      </c>
      <c r="L100" s="161">
        <v>21</v>
      </c>
      <c r="M100" s="161">
        <f>G100*(1+L100/100)</f>
        <v>0</v>
      </c>
      <c r="N100" s="156">
        <v>0</v>
      </c>
      <c r="O100" s="156">
        <f>ROUND(E100*N100,5)</f>
        <v>0</v>
      </c>
      <c r="P100" s="156">
        <v>0</v>
      </c>
      <c r="Q100" s="156">
        <f>ROUND(E100*P100,5)</f>
        <v>0</v>
      </c>
      <c r="R100" s="156"/>
      <c r="S100" s="156"/>
      <c r="T100" s="157">
        <v>6.9709999999999994E-2</v>
      </c>
      <c r="U100" s="156">
        <f>ROUND(E100*T100,2)</f>
        <v>15.94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 t="s">
        <v>116</v>
      </c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49">
        <v>79</v>
      </c>
      <c r="B101" s="181">
        <v>785411800</v>
      </c>
      <c r="C101" s="176" t="s">
        <v>273</v>
      </c>
      <c r="D101" s="155" t="s">
        <v>117</v>
      </c>
      <c r="E101" s="161">
        <v>49.86</v>
      </c>
      <c r="F101" s="189"/>
      <c r="G101" s="189">
        <f t="shared" ref="G101:G103" si="28">F101*E101</f>
        <v>0</v>
      </c>
      <c r="H101" s="161">
        <v>3.23</v>
      </c>
      <c r="I101" s="161">
        <f>ROUND(E101*H101,2)</f>
        <v>161.05000000000001</v>
      </c>
      <c r="J101" s="161">
        <v>13.27</v>
      </c>
      <c r="K101" s="161">
        <f>ROUND(E101*J101,2)</f>
        <v>661.64</v>
      </c>
      <c r="L101" s="161">
        <v>21</v>
      </c>
      <c r="M101" s="161">
        <f>G101*(1+L101/100)</f>
        <v>0</v>
      </c>
      <c r="N101" s="156">
        <v>6.9999999999999994E-5</v>
      </c>
      <c r="O101" s="156">
        <f>ROUND(E101*N101,5)</f>
        <v>3.49E-3</v>
      </c>
      <c r="P101" s="156">
        <v>0</v>
      </c>
      <c r="Q101" s="156">
        <f>ROUND(E101*P101,5)</f>
        <v>0</v>
      </c>
      <c r="R101" s="156"/>
      <c r="S101" s="156"/>
      <c r="T101" s="157">
        <v>3.2480000000000002E-2</v>
      </c>
      <c r="U101" s="156">
        <f>ROUND(E101*T101,2)</f>
        <v>1.62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 t="s">
        <v>116</v>
      </c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49">
        <v>81</v>
      </c>
      <c r="B102" s="153" t="s">
        <v>143</v>
      </c>
      <c r="C102" s="176" t="s">
        <v>144</v>
      </c>
      <c r="D102" s="155" t="s">
        <v>117</v>
      </c>
      <c r="E102" s="161">
        <v>228.62</v>
      </c>
      <c r="F102" s="189"/>
      <c r="G102" s="189">
        <f t="shared" si="28"/>
        <v>0</v>
      </c>
      <c r="H102" s="161"/>
      <c r="I102" s="161"/>
      <c r="J102" s="161"/>
      <c r="K102" s="161"/>
      <c r="L102" s="161"/>
      <c r="M102" s="161"/>
      <c r="N102" s="156"/>
      <c r="O102" s="156"/>
      <c r="P102" s="156"/>
      <c r="Q102" s="156"/>
      <c r="R102" s="156"/>
      <c r="S102" s="156"/>
      <c r="T102" s="157"/>
      <c r="U102" s="156"/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49">
        <v>82</v>
      </c>
      <c r="B103" s="153" t="s">
        <v>274</v>
      </c>
      <c r="C103" s="176" t="s">
        <v>275</v>
      </c>
      <c r="D103" s="155" t="s">
        <v>117</v>
      </c>
      <c r="E103" s="161">
        <v>228.62</v>
      </c>
      <c r="F103" s="189"/>
      <c r="G103" s="189">
        <f t="shared" si="28"/>
        <v>0</v>
      </c>
      <c r="H103" s="161"/>
      <c r="I103" s="161"/>
      <c r="J103" s="161"/>
      <c r="K103" s="161"/>
      <c r="L103" s="161"/>
      <c r="M103" s="161"/>
      <c r="N103" s="156"/>
      <c r="O103" s="156"/>
      <c r="P103" s="156"/>
      <c r="Q103" s="156"/>
      <c r="R103" s="156"/>
      <c r="S103" s="156"/>
      <c r="T103" s="157"/>
      <c r="U103" s="156"/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x14ac:dyDescent="0.2">
      <c r="A104" s="150" t="s">
        <v>114</v>
      </c>
      <c r="B104" s="154" t="s">
        <v>85</v>
      </c>
      <c r="C104" s="177" t="s">
        <v>86</v>
      </c>
      <c r="D104" s="158"/>
      <c r="E104" s="162"/>
      <c r="F104" s="190"/>
      <c r="G104" s="199">
        <f>SUMIF(AE105:AE118,"&lt;&gt;NOR",G105:G118)</f>
        <v>0</v>
      </c>
      <c r="H104" s="162"/>
      <c r="I104" s="162">
        <f>SUM(I105:I105)</f>
        <v>0</v>
      </c>
      <c r="J104" s="162"/>
      <c r="K104" s="162">
        <f>SUM(K105:K105)</f>
        <v>9305.7999999999993</v>
      </c>
      <c r="L104" s="162"/>
      <c r="M104" s="162">
        <f>SUM(M105:M105)</f>
        <v>0</v>
      </c>
      <c r="N104" s="159"/>
      <c r="O104" s="159">
        <f>SUM(O105:O105)</f>
        <v>0</v>
      </c>
      <c r="P104" s="159"/>
      <c r="Q104" s="159">
        <f>SUM(Q105:Q105)</f>
        <v>0</v>
      </c>
      <c r="R104" s="159"/>
      <c r="S104" s="159"/>
      <c r="T104" s="160"/>
      <c r="U104" s="159">
        <f>SUM(U105:U105)</f>
        <v>22.54</v>
      </c>
      <c r="AE104" t="s">
        <v>115</v>
      </c>
    </row>
    <row r="105" spans="1:60" outlineLevel="1" x14ac:dyDescent="0.2">
      <c r="A105" s="149">
        <v>82</v>
      </c>
      <c r="B105" s="153"/>
      <c r="C105" s="176" t="s">
        <v>178</v>
      </c>
      <c r="D105" s="155" t="s">
        <v>118</v>
      </c>
      <c r="E105" s="161">
        <v>289</v>
      </c>
      <c r="F105" s="189"/>
      <c r="G105" s="189">
        <f>F105*E105</f>
        <v>0</v>
      </c>
      <c r="H105" s="161">
        <v>0</v>
      </c>
      <c r="I105" s="161">
        <f>ROUND(E105*H105,2)</f>
        <v>0</v>
      </c>
      <c r="J105" s="161">
        <v>32.200000000000003</v>
      </c>
      <c r="K105" s="161">
        <f>ROUND(E105*J105,2)</f>
        <v>9305.7999999999993</v>
      </c>
      <c r="L105" s="161">
        <v>21</v>
      </c>
      <c r="M105" s="161">
        <f>G105*(1+L105/100)</f>
        <v>0</v>
      </c>
      <c r="N105" s="156">
        <v>0</v>
      </c>
      <c r="O105" s="156">
        <f>ROUND(E105*N105,5)</f>
        <v>0</v>
      </c>
      <c r="P105" s="156">
        <v>0</v>
      </c>
      <c r="Q105" s="156">
        <f>ROUND(E105*P105,5)</f>
        <v>0</v>
      </c>
      <c r="R105" s="156"/>
      <c r="S105" s="156"/>
      <c r="T105" s="157">
        <v>7.8E-2</v>
      </c>
      <c r="U105" s="156">
        <f>ROUND(E105*T105,2)</f>
        <v>22.54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 t="s">
        <v>116</v>
      </c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49">
        <v>83</v>
      </c>
      <c r="B106" s="153"/>
      <c r="C106" s="176" t="s">
        <v>179</v>
      </c>
      <c r="D106" s="155" t="s">
        <v>118</v>
      </c>
      <c r="E106" s="161">
        <v>198</v>
      </c>
      <c r="F106" s="189"/>
      <c r="G106" s="189">
        <f t="shared" ref="G106:G118" si="29">F106*E106</f>
        <v>0</v>
      </c>
      <c r="H106" s="161"/>
      <c r="I106" s="161"/>
      <c r="J106" s="161"/>
      <c r="K106" s="161"/>
      <c r="L106" s="161"/>
      <c r="M106" s="161"/>
      <c r="N106" s="156"/>
      <c r="O106" s="156"/>
      <c r="P106" s="156"/>
      <c r="Q106" s="156"/>
      <c r="R106" s="156"/>
      <c r="S106" s="156"/>
      <c r="T106" s="157"/>
      <c r="U106" s="156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49">
        <v>84</v>
      </c>
      <c r="B107" s="153"/>
      <c r="C107" s="176" t="s">
        <v>180</v>
      </c>
      <c r="D107" s="155" t="s">
        <v>149</v>
      </c>
      <c r="E107" s="161">
        <v>6</v>
      </c>
      <c r="F107" s="189"/>
      <c r="G107" s="189">
        <f t="shared" si="29"/>
        <v>0</v>
      </c>
      <c r="H107" s="161"/>
      <c r="I107" s="161"/>
      <c r="J107" s="161"/>
      <c r="K107" s="161"/>
      <c r="L107" s="161"/>
      <c r="M107" s="161"/>
      <c r="N107" s="156"/>
      <c r="O107" s="156"/>
      <c r="P107" s="156"/>
      <c r="Q107" s="156"/>
      <c r="R107" s="156"/>
      <c r="S107" s="156"/>
      <c r="T107" s="157"/>
      <c r="U107" s="156"/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49">
        <v>85</v>
      </c>
      <c r="B108" s="153"/>
      <c r="C108" s="176" t="s">
        <v>181</v>
      </c>
      <c r="D108" s="155" t="s">
        <v>149</v>
      </c>
      <c r="E108" s="161">
        <v>2</v>
      </c>
      <c r="F108" s="189"/>
      <c r="G108" s="189">
        <f t="shared" si="29"/>
        <v>0</v>
      </c>
      <c r="H108" s="161"/>
      <c r="I108" s="161"/>
      <c r="J108" s="161"/>
      <c r="K108" s="161"/>
      <c r="L108" s="161"/>
      <c r="M108" s="161"/>
      <c r="N108" s="156"/>
      <c r="O108" s="156"/>
      <c r="P108" s="156"/>
      <c r="Q108" s="156"/>
      <c r="R108" s="156"/>
      <c r="S108" s="156"/>
      <c r="T108" s="157"/>
      <c r="U108" s="156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49">
        <v>86</v>
      </c>
      <c r="B109" s="153"/>
      <c r="C109" s="176" t="s">
        <v>182</v>
      </c>
      <c r="D109" s="155" t="s">
        <v>149</v>
      </c>
      <c r="E109" s="161">
        <v>16</v>
      </c>
      <c r="F109" s="189"/>
      <c r="G109" s="189">
        <f t="shared" si="29"/>
        <v>0</v>
      </c>
      <c r="H109" s="161"/>
      <c r="I109" s="161"/>
      <c r="J109" s="161"/>
      <c r="K109" s="161"/>
      <c r="L109" s="161"/>
      <c r="M109" s="161"/>
      <c r="N109" s="156"/>
      <c r="O109" s="156"/>
      <c r="P109" s="156"/>
      <c r="Q109" s="156"/>
      <c r="R109" s="156"/>
      <c r="S109" s="156"/>
      <c r="T109" s="157"/>
      <c r="U109" s="156"/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49">
        <v>87</v>
      </c>
      <c r="B110" s="153"/>
      <c r="C110" s="176" t="s">
        <v>183</v>
      </c>
      <c r="D110" s="155" t="s">
        <v>149</v>
      </c>
      <c r="E110" s="161">
        <v>5</v>
      </c>
      <c r="F110" s="189"/>
      <c r="G110" s="189">
        <f t="shared" si="29"/>
        <v>0</v>
      </c>
      <c r="H110" s="161"/>
      <c r="I110" s="161"/>
      <c r="J110" s="161"/>
      <c r="K110" s="161"/>
      <c r="L110" s="161"/>
      <c r="M110" s="161"/>
      <c r="N110" s="156"/>
      <c r="O110" s="156"/>
      <c r="P110" s="156"/>
      <c r="Q110" s="156"/>
      <c r="R110" s="156"/>
      <c r="S110" s="156"/>
      <c r="T110" s="157"/>
      <c r="U110" s="156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49">
        <v>88</v>
      </c>
      <c r="B111" s="153"/>
      <c r="C111" s="176" t="s">
        <v>276</v>
      </c>
      <c r="D111" s="155" t="s">
        <v>148</v>
      </c>
      <c r="E111" s="161">
        <v>1</v>
      </c>
      <c r="F111" s="189"/>
      <c r="G111" s="189">
        <f t="shared" si="29"/>
        <v>0</v>
      </c>
      <c r="H111" s="161"/>
      <c r="I111" s="161"/>
      <c r="J111" s="161"/>
      <c r="K111" s="161"/>
      <c r="L111" s="161"/>
      <c r="M111" s="161"/>
      <c r="N111" s="156"/>
      <c r="O111" s="156"/>
      <c r="P111" s="156"/>
      <c r="Q111" s="156"/>
      <c r="R111" s="156"/>
      <c r="S111" s="156"/>
      <c r="T111" s="157"/>
      <c r="U111" s="156"/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49"/>
      <c r="B112" s="153"/>
      <c r="C112" s="176" t="s">
        <v>184</v>
      </c>
      <c r="D112" s="155"/>
      <c r="E112" s="161"/>
      <c r="F112" s="189"/>
      <c r="G112" s="189"/>
      <c r="H112" s="161"/>
      <c r="I112" s="161"/>
      <c r="J112" s="161"/>
      <c r="K112" s="161"/>
      <c r="L112" s="161"/>
      <c r="M112" s="161"/>
      <c r="N112" s="156"/>
      <c r="O112" s="156"/>
      <c r="P112" s="156"/>
      <c r="Q112" s="156"/>
      <c r="R112" s="156"/>
      <c r="S112" s="156"/>
      <c r="T112" s="157"/>
      <c r="U112" s="156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49">
        <v>89</v>
      </c>
      <c r="B113" s="181">
        <v>974082113</v>
      </c>
      <c r="C113" s="176" t="s">
        <v>277</v>
      </c>
      <c r="D113" s="155" t="s">
        <v>118</v>
      </c>
      <c r="E113" s="161">
        <v>234</v>
      </c>
      <c r="F113" s="189"/>
      <c r="G113" s="189">
        <f t="shared" si="29"/>
        <v>0</v>
      </c>
      <c r="H113" s="161"/>
      <c r="I113" s="161"/>
      <c r="J113" s="161"/>
      <c r="K113" s="161"/>
      <c r="L113" s="161"/>
      <c r="M113" s="161"/>
      <c r="N113" s="156"/>
      <c r="O113" s="156"/>
      <c r="P113" s="156"/>
      <c r="Q113" s="156"/>
      <c r="R113" s="156"/>
      <c r="S113" s="156"/>
      <c r="T113" s="157"/>
      <c r="U113" s="156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49">
        <v>90</v>
      </c>
      <c r="B114" s="181">
        <v>974082173</v>
      </c>
      <c r="C114" s="176" t="s">
        <v>278</v>
      </c>
      <c r="D114" s="155" t="s">
        <v>118</v>
      </c>
      <c r="E114" s="161">
        <v>62</v>
      </c>
      <c r="F114" s="189"/>
      <c r="G114" s="189">
        <f t="shared" si="29"/>
        <v>0</v>
      </c>
      <c r="H114" s="161"/>
      <c r="I114" s="161"/>
      <c r="J114" s="161"/>
      <c r="K114" s="161"/>
      <c r="L114" s="161"/>
      <c r="M114" s="161"/>
      <c r="N114" s="156"/>
      <c r="O114" s="156"/>
      <c r="P114" s="156"/>
      <c r="Q114" s="156"/>
      <c r="R114" s="156"/>
      <c r="S114" s="156"/>
      <c r="T114" s="157"/>
      <c r="U114" s="156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49">
        <v>91</v>
      </c>
      <c r="B115" s="181">
        <v>611403399</v>
      </c>
      <c r="C115" s="176" t="s">
        <v>279</v>
      </c>
      <c r="D115" s="155" t="s">
        <v>117</v>
      </c>
      <c r="E115" s="161">
        <v>3.1</v>
      </c>
      <c r="F115" s="189"/>
      <c r="G115" s="189">
        <f t="shared" si="29"/>
        <v>0</v>
      </c>
      <c r="H115" s="161"/>
      <c r="I115" s="161"/>
      <c r="J115" s="161"/>
      <c r="K115" s="161"/>
      <c r="L115" s="161"/>
      <c r="M115" s="161"/>
      <c r="N115" s="156"/>
      <c r="O115" s="156"/>
      <c r="P115" s="156"/>
      <c r="Q115" s="156"/>
      <c r="R115" s="156"/>
      <c r="S115" s="156"/>
      <c r="T115" s="157"/>
      <c r="U115" s="156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49">
        <v>92</v>
      </c>
      <c r="B116" s="181">
        <v>612403399</v>
      </c>
      <c r="C116" s="176" t="s">
        <v>280</v>
      </c>
      <c r="D116" s="155" t="s">
        <v>117</v>
      </c>
      <c r="E116" s="161">
        <v>11.7</v>
      </c>
      <c r="F116" s="189"/>
      <c r="G116" s="189">
        <f t="shared" si="29"/>
        <v>0</v>
      </c>
      <c r="H116" s="161"/>
      <c r="I116" s="161"/>
      <c r="J116" s="161"/>
      <c r="K116" s="161"/>
      <c r="L116" s="161"/>
      <c r="M116" s="161"/>
      <c r="N116" s="156"/>
      <c r="O116" s="156"/>
      <c r="P116" s="156"/>
      <c r="Q116" s="156"/>
      <c r="R116" s="156"/>
      <c r="S116" s="156"/>
      <c r="T116" s="157"/>
      <c r="U116" s="156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49">
        <v>93</v>
      </c>
      <c r="B117" s="153"/>
      <c r="C117" s="176" t="s">
        <v>185</v>
      </c>
      <c r="D117" s="155" t="s">
        <v>148</v>
      </c>
      <c r="E117" s="161">
        <v>1</v>
      </c>
      <c r="F117" s="189"/>
      <c r="G117" s="189">
        <f t="shared" si="29"/>
        <v>0</v>
      </c>
      <c r="H117" s="161"/>
      <c r="I117" s="161"/>
      <c r="J117" s="161"/>
      <c r="K117" s="161"/>
      <c r="L117" s="161"/>
      <c r="M117" s="161"/>
      <c r="N117" s="156"/>
      <c r="O117" s="156"/>
      <c r="P117" s="156"/>
      <c r="Q117" s="156"/>
      <c r="R117" s="156"/>
      <c r="S117" s="156"/>
      <c r="T117" s="157"/>
      <c r="U117" s="156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49">
        <v>94</v>
      </c>
      <c r="B118" s="153"/>
      <c r="C118" s="176" t="s">
        <v>186</v>
      </c>
      <c r="D118" s="155" t="s">
        <v>148</v>
      </c>
      <c r="E118" s="161">
        <v>1</v>
      </c>
      <c r="F118" s="189"/>
      <c r="G118" s="189">
        <f t="shared" si="29"/>
        <v>0</v>
      </c>
      <c r="H118" s="161"/>
      <c r="I118" s="161"/>
      <c r="J118" s="161"/>
      <c r="K118" s="161"/>
      <c r="L118" s="161"/>
      <c r="M118" s="161"/>
      <c r="N118" s="156"/>
      <c r="O118" s="156"/>
      <c r="P118" s="156"/>
      <c r="Q118" s="156"/>
      <c r="R118" s="156"/>
      <c r="S118" s="156"/>
      <c r="T118" s="157"/>
      <c r="U118" s="156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x14ac:dyDescent="0.2">
      <c r="A119" s="150" t="s">
        <v>114</v>
      </c>
      <c r="B119" s="154" t="s">
        <v>87</v>
      </c>
      <c r="C119" s="177" t="s">
        <v>24</v>
      </c>
      <c r="D119" s="158"/>
      <c r="E119" s="162"/>
      <c r="F119" s="190"/>
      <c r="G119" s="199">
        <f>SUMIF(AE120:AE120,"&lt;&gt;NOR",G120:G120)</f>
        <v>0</v>
      </c>
      <c r="H119" s="162"/>
      <c r="I119" s="162">
        <f>SUM(I120:I120)</f>
        <v>0</v>
      </c>
      <c r="J119" s="162"/>
      <c r="K119" s="162">
        <f>SUM(K120:K120)</f>
        <v>0</v>
      </c>
      <c r="L119" s="162"/>
      <c r="M119" s="162">
        <f>SUM(M120:M120)</f>
        <v>0</v>
      </c>
      <c r="N119" s="159"/>
      <c r="O119" s="159">
        <f>SUM(O120:O120)</f>
        <v>0</v>
      </c>
      <c r="P119" s="159"/>
      <c r="Q119" s="159">
        <f>SUM(Q120:Q120)</f>
        <v>0</v>
      </c>
      <c r="R119" s="159"/>
      <c r="S119" s="159"/>
      <c r="T119" s="160"/>
      <c r="U119" s="159">
        <f>SUM(U120:U120)</f>
        <v>0</v>
      </c>
      <c r="AE119" t="s">
        <v>115</v>
      </c>
    </row>
    <row r="120" spans="1:60" outlineLevel="1" x14ac:dyDescent="0.2">
      <c r="A120" s="170">
        <v>110</v>
      </c>
      <c r="B120" s="171"/>
      <c r="C120" s="178" t="s">
        <v>153</v>
      </c>
      <c r="D120" s="172" t="s">
        <v>0</v>
      </c>
      <c r="E120" s="173">
        <v>2.7</v>
      </c>
      <c r="F120" s="191"/>
      <c r="G120" s="191">
        <f>F120*E120</f>
        <v>0</v>
      </c>
      <c r="H120" s="173">
        <v>0</v>
      </c>
      <c r="I120" s="173">
        <f>ROUND(E120*H120,2)</f>
        <v>0</v>
      </c>
      <c r="J120" s="173">
        <v>0</v>
      </c>
      <c r="K120" s="173">
        <f>ROUND(E120*J120,2)</f>
        <v>0</v>
      </c>
      <c r="L120" s="173">
        <v>21</v>
      </c>
      <c r="M120" s="173">
        <f>G120*(1+L120/100)</f>
        <v>0</v>
      </c>
      <c r="N120" s="174">
        <v>0</v>
      </c>
      <c r="O120" s="174">
        <f>ROUND(E120*N120,5)</f>
        <v>0</v>
      </c>
      <c r="P120" s="174">
        <v>0</v>
      </c>
      <c r="Q120" s="174">
        <f>ROUND(E120*P120,5)</f>
        <v>0</v>
      </c>
      <c r="R120" s="174"/>
      <c r="S120" s="174"/>
      <c r="T120" s="175">
        <v>0</v>
      </c>
      <c r="U120" s="174">
        <f>ROUND(E120*T120,2)</f>
        <v>0</v>
      </c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 t="s">
        <v>145</v>
      </c>
      <c r="AF120" s="148"/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x14ac:dyDescent="0.2">
      <c r="A121" s="6"/>
      <c r="B121" s="7" t="s">
        <v>146</v>
      </c>
      <c r="C121" s="179" t="s">
        <v>146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v>15</v>
      </c>
      <c r="AD121">
        <v>21</v>
      </c>
    </row>
    <row r="122" spans="1:60" x14ac:dyDescent="0.2">
      <c r="C122" s="180"/>
      <c r="AE122" t="s">
        <v>147</v>
      </c>
    </row>
  </sheetData>
  <sheetProtection password="CC67" sheet="1" objects="1" scenarios="1" selectLockedCell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3" sqref="H2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List1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2019-01-30T06:10:26Z</cp:lastPrinted>
  <dcterms:created xsi:type="dcterms:W3CDTF">2009-04-08T07:15:50Z</dcterms:created>
  <dcterms:modified xsi:type="dcterms:W3CDTF">2019-01-30T14:51:29Z</dcterms:modified>
</cp:coreProperties>
</file>